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90" windowWidth="8025" windowHeight="8700" activeTab="0"/>
  </bookViews>
  <sheets>
    <sheet name="Referenzen Vollblut Plasma" sheetId="1" r:id="rId1"/>
    <sheet name="Referenzbereiche" sheetId="2" r:id="rId2"/>
    <sheet name="Vergleichsmessungen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<sst xmlns="http://schemas.openxmlformats.org/spreadsheetml/2006/main" count="93" uniqueCount="64">
  <si>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+ 20 %</t>
  </si>
  <si>
    <t>+ 15 %</t>
  </si>
  <si>
    <t>- 20 %</t>
  </si>
  <si>
    <t>Messungenauigkeit</t>
  </si>
  <si>
    <t>+ %</t>
  </si>
  <si>
    <t>- %</t>
  </si>
  <si>
    <t>- 15 %</t>
  </si>
  <si>
    <r>
      <t xml:space="preserve">min </t>
    </r>
    <r>
      <rPr>
        <sz val="10"/>
        <rFont val="Arial"/>
        <family val="2"/>
      </rPr>
      <t>von</t>
    </r>
  </si>
  <si>
    <t>"sichere"
Nierenschwelle</t>
  </si>
  <si>
    <t>Vollblut</t>
  </si>
  <si>
    <t>Plasma-
äquivalent</t>
  </si>
  <si>
    <t>z.B. Contour</t>
  </si>
  <si>
    <t>Nierenschwelle ca. 200 - 220</t>
  </si>
  <si>
    <t>"sichere" Nierenschwelle</t>
  </si>
  <si>
    <r>
      <t>max</t>
    </r>
    <r>
      <rPr>
        <sz val="10"/>
        <rFont val="Arial"/>
        <family val="2"/>
      </rPr>
      <t xml:space="preserve"> bis</t>
    </r>
  </si>
  <si>
    <t>potentiell physiologischer Bereich
&lt; ca. 100</t>
  </si>
  <si>
    <t>"sicher" physiologischer Bereich
ca. 54 - 100</t>
  </si>
  <si>
    <t>potentiell physiologisch,
potentielle Hypoglykämie</t>
  </si>
  <si>
    <t>Anzeige
mg/dl</t>
  </si>
  <si>
    <t>z.B. Precision Xceed, GlucoCheck</t>
  </si>
  <si>
    <t>Nierenschwelle ca. 280 - 300</t>
  </si>
  <si>
    <t>Abweichung
zur Anzeige</t>
  </si>
  <si>
    <r>
      <t xml:space="preserve">erfahrungs-gemäßes Optimum
</t>
    </r>
    <r>
      <rPr>
        <b/>
        <sz val="10"/>
        <color indexed="12"/>
        <rFont val="Arial"/>
        <family val="2"/>
      </rPr>
      <t>Anzeige</t>
    </r>
    <r>
      <rPr>
        <sz val="10"/>
        <color indexed="12"/>
        <rFont val="Arial"/>
        <family val="2"/>
      </rPr>
      <t xml:space="preserve">
50 - 80</t>
    </r>
  </si>
  <si>
    <t>mut-maßliches Optimum
Anzeige
70 - 110</t>
  </si>
  <si>
    <t>Contour</t>
  </si>
  <si>
    <t>x Faktor</t>
  </si>
  <si>
    <t>Precision Xceed</t>
  </si>
  <si>
    <t>Plasmaäquivalent</t>
  </si>
  <si>
    <r>
      <t>GlukoCheck</t>
    </r>
    <r>
      <rPr>
        <sz val="10"/>
        <rFont val="Arial"/>
        <family val="2"/>
      </rPr>
      <t xml:space="preserve"> (DM)</t>
    </r>
  </si>
  <si>
    <t>Ø Faktor</t>
  </si>
  <si>
    <t>Contour -&gt; GlukoCheck</t>
  </si>
  <si>
    <t>Contour -&gt; Precision Xceed</t>
  </si>
  <si>
    <t>Messungen</t>
  </si>
  <si>
    <r>
      <t xml:space="preserve">zunehmende Gefahr einer hypo-glykämischen Krise
</t>
    </r>
    <r>
      <rPr>
        <b/>
        <sz val="10"/>
        <color indexed="10"/>
        <rFont val="Arial"/>
        <family val="2"/>
      </rPr>
      <t xml:space="preserve">
Vorsicht bei
Anzeige &lt; 55</t>
    </r>
  </si>
  <si>
    <r>
      <t xml:space="preserve">zunehmende Gefahr einer hypo-glykämischen Krise
</t>
    </r>
    <r>
      <rPr>
        <b/>
        <sz val="10"/>
        <color indexed="10"/>
        <rFont val="Arial"/>
        <family val="2"/>
      </rPr>
      <t>Vorsicht bei
Anzeige &lt; 40</t>
    </r>
  </si>
  <si>
    <t xml:space="preserve">
potentiell physiologisch,
potentielle Hypoglykämie</t>
  </si>
  <si>
    <t>"sicher" physiologischer Bereich
ca. 70 - 130</t>
  </si>
  <si>
    <t xml:space="preserve">
potentiell physiologischer Bereich
&lt; ca. 140</t>
  </si>
  <si>
    <t>200 - 220</t>
  </si>
  <si>
    <t>Nierenschwelle ca.</t>
  </si>
  <si>
    <t>relativ sicher ab Anzeige</t>
  </si>
  <si>
    <t>280 - 310</t>
  </si>
  <si>
    <t>physiologisch ca.</t>
  </si>
  <si>
    <t>≤ 100</t>
  </si>
  <si>
    <t>≤ 140</t>
  </si>
  <si>
    <t>≤ 80</t>
  </si>
  <si>
    <t>≤ 110</t>
  </si>
  <si>
    <t>50 - 80</t>
  </si>
  <si>
    <t>≤ 160</t>
  </si>
  <si>
    <t>≤ 225</t>
  </si>
  <si>
    <t>70 - 160</t>
  </si>
  <si>
    <t>70 - 110</t>
  </si>
  <si>
    <r>
      <t xml:space="preserve">optimaler Anzeigebereich
</t>
    </r>
    <r>
      <rPr>
        <b/>
        <sz val="10"/>
        <color indexed="20"/>
        <rFont val="Arial"/>
        <family val="2"/>
      </rPr>
      <t>nicht physiologisch</t>
    </r>
    <r>
      <rPr>
        <b/>
        <sz val="10"/>
        <rFont val="Arial"/>
        <family val="2"/>
      </rPr>
      <t xml:space="preserve"> ca.</t>
    </r>
  </si>
  <si>
    <r>
      <t xml:space="preserve">optimaler Anzeigebereich
</t>
    </r>
    <r>
      <rPr>
        <b/>
        <sz val="10"/>
        <color indexed="20"/>
        <rFont val="Arial"/>
        <family val="2"/>
      </rPr>
      <t>physiologisch</t>
    </r>
    <r>
      <rPr>
        <b/>
        <sz val="10"/>
        <rFont val="Arial"/>
        <family val="2"/>
      </rPr>
      <t xml:space="preserve"> ca.</t>
    </r>
  </si>
  <si>
    <t>≤ 40</t>
  </si>
  <si>
    <r>
      <t xml:space="preserve">unbedingt </t>
    </r>
    <r>
      <rPr>
        <b/>
        <sz val="10"/>
        <color indexed="10"/>
        <rFont val="Arial"/>
        <family val="2"/>
      </rPr>
      <t>gegensteuern</t>
    </r>
    <r>
      <rPr>
        <sz val="10"/>
        <color indexed="10"/>
        <rFont val="Arial"/>
        <family val="2"/>
      </rPr>
      <t xml:space="preserve"> bei Anzeigewerten ca.</t>
    </r>
  </si>
  <si>
    <t>≤ 55</t>
  </si>
  <si>
    <t>Blutzuckerwerte Katzen
Einstellung mit Langzeitinsulin Lantus oder Levemir</t>
  </si>
  <si>
    <t>Glukometer - Anzeige mg/dl</t>
  </si>
  <si>
    <t>100 - 225</t>
  </si>
  <si>
    <t>Hildegard mit Benny</t>
  </si>
  <si>
    <t>Iris mit Blue</t>
  </si>
  <si>
    <r>
      <t>Ziel:</t>
    </r>
    <r>
      <rPr>
        <sz val="10"/>
        <rFont val="Arial"/>
        <family val="2"/>
      </rPr>
      <t xml:space="preserve"> sicheres Unterschreiten der Nierenschwelle, Sicherheitspuffer zur Hypoglykämie</t>
    </r>
  </si>
  <si>
    <r>
      <t>Ziel:</t>
    </r>
    <r>
      <rPr>
        <sz val="10"/>
        <rFont val="Arial"/>
        <family val="2"/>
      </rPr>
      <t xml:space="preserve"> Einstellung auf physiologische Werte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</si>
</sst>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.00_ ;[Red]\-0.00\ 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lightGrid">
        <fgColor indexed="23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7"/>
        <bgColor indexed="41"/>
      </patternFill>
    </fill>
    <fill>
      <patternFill patternType="mediumGray">
        <fgColor indexed="47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7"/>
      </bottom>
    </border>
    <border>
      <left style="thin">
        <color indexed="22"/>
      </left>
      <right style="thin">
        <color indexed="22"/>
      </right>
      <top style="thin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17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 style="thin">
        <color indexed="22"/>
      </right>
      <top style="thin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22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2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7"/>
      </left>
      <right style="thin">
        <color indexed="22"/>
      </right>
      <top>
        <color indexed="63"/>
      </top>
      <bottom style="thin">
        <color indexed="17"/>
      </bottom>
    </border>
    <border>
      <left style="thin">
        <color indexed="22"/>
      </left>
      <right style="thin">
        <color indexed="22"/>
      </right>
      <top style="thin">
        <color indexed="17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7"/>
      </bottom>
    </border>
    <border>
      <left style="thin">
        <color indexed="22"/>
      </left>
      <right style="medium">
        <color indexed="12"/>
      </right>
      <top style="thin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164" fontId="0" fillId="0" borderId="1" xfId="0" applyNumberForma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4" fillId="0" borderId="3" xfId="0" applyNumberFormat="1" applyFont="1" applyBorder="1" applyAlignment="1" quotePrefix="1">
      <alignment horizontal="right" wrapText="1"/>
    </xf>
    <xf numFmtId="164" fontId="3" fillId="0" borderId="3" xfId="0" applyNumberFormat="1" applyFont="1" applyBorder="1" applyAlignment="1" quotePrefix="1">
      <alignment horizontal="right" wrapText="1"/>
    </xf>
    <xf numFmtId="164" fontId="0" fillId="0" borderId="4" xfId="0" applyNumberFormat="1" applyBorder="1" applyAlignment="1">
      <alignment/>
    </xf>
    <xf numFmtId="164" fontId="3" fillId="0" borderId="4" xfId="0" applyNumberFormat="1" applyFont="1" applyBorder="1" applyAlignment="1">
      <alignment/>
    </xf>
    <xf numFmtId="164" fontId="4" fillId="0" borderId="5" xfId="0" applyNumberFormat="1" applyFont="1" applyBorder="1" applyAlignment="1" quotePrefix="1">
      <alignment horizontal="right"/>
    </xf>
    <xf numFmtId="164" fontId="3" fillId="0" borderId="6" xfId="0" applyNumberFormat="1" applyFont="1" applyBorder="1" applyAlignment="1" quotePrefix="1">
      <alignment horizontal="right"/>
    </xf>
    <xf numFmtId="164" fontId="0" fillId="0" borderId="3" xfId="0" applyNumberForma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 quotePrefix="1">
      <alignment horizontal="right"/>
    </xf>
    <xf numFmtId="164" fontId="3" fillId="0" borderId="1" xfId="0" applyNumberFormat="1" applyFont="1" applyFill="1" applyBorder="1" applyAlignment="1" quotePrefix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 quotePrefix="1">
      <alignment horizontal="right"/>
    </xf>
    <xf numFmtId="164" fontId="0" fillId="2" borderId="2" xfId="0" applyNumberFormat="1" applyFont="1" applyFill="1" applyBorder="1" applyAlignment="1">
      <alignment wrapText="1"/>
    </xf>
    <xf numFmtId="164" fontId="3" fillId="0" borderId="12" xfId="0" applyNumberFormat="1" applyFont="1" applyBorder="1" applyAlignment="1" quotePrefix="1">
      <alignment horizontal="right"/>
    </xf>
    <xf numFmtId="164" fontId="0" fillId="3" borderId="10" xfId="0" applyNumberFormat="1" applyFill="1" applyBorder="1" applyAlignment="1">
      <alignment/>
    </xf>
    <xf numFmtId="164" fontId="6" fillId="0" borderId="3" xfId="0" applyNumberFormat="1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/>
    </xf>
    <xf numFmtId="164" fontId="0" fillId="5" borderId="9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/>
    </xf>
    <xf numFmtId="164" fontId="7" fillId="7" borderId="1" xfId="0" applyNumberFormat="1" applyFont="1" applyFill="1" applyBorder="1" applyAlignment="1">
      <alignment horizontal="left" vertical="center" wrapText="1"/>
    </xf>
    <xf numFmtId="164" fontId="6" fillId="7" borderId="1" xfId="0" applyNumberFormat="1" applyFont="1" applyFill="1" applyBorder="1" applyAlignment="1">
      <alignment/>
    </xf>
    <xf numFmtId="164" fontId="7" fillId="7" borderId="1" xfId="0" applyNumberFormat="1" applyFont="1" applyFill="1" applyBorder="1" applyAlignment="1">
      <alignment horizontal="center" vertical="top" wrapText="1"/>
    </xf>
    <xf numFmtId="164" fontId="6" fillId="7" borderId="1" xfId="0" applyNumberFormat="1" applyFont="1" applyFill="1" applyBorder="1" applyAlignment="1">
      <alignment horizont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 wrapText="1"/>
    </xf>
    <xf numFmtId="164" fontId="7" fillId="7" borderId="15" xfId="0" applyNumberFormat="1" applyFont="1" applyFill="1" applyBorder="1" applyAlignment="1">
      <alignment horizontal="center" vertical="center" wrapText="1"/>
    </xf>
    <xf numFmtId="164" fontId="7" fillId="7" borderId="16" xfId="0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 wrapText="1"/>
    </xf>
    <xf numFmtId="164" fontId="0" fillId="8" borderId="9" xfId="0" applyNumberFormat="1" applyFill="1" applyBorder="1" applyAlignment="1">
      <alignment/>
    </xf>
    <xf numFmtId="164" fontId="0" fillId="8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/>
    </xf>
    <xf numFmtId="164" fontId="1" fillId="4" borderId="4" xfId="0" applyNumberFormat="1" applyFont="1" applyFill="1" applyBorder="1" applyAlignment="1">
      <alignment/>
    </xf>
    <xf numFmtId="164" fontId="1" fillId="8" borderId="7" xfId="0" applyNumberFormat="1" applyFont="1" applyFill="1" applyBorder="1" applyAlignment="1">
      <alignment/>
    </xf>
    <xf numFmtId="164" fontId="1" fillId="6" borderId="8" xfId="0" applyNumberFormat="1" applyFont="1" applyFill="1" applyBorder="1" applyAlignment="1">
      <alignment/>
    </xf>
    <xf numFmtId="164" fontId="6" fillId="3" borderId="18" xfId="0" applyNumberFormat="1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0" fillId="9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4" xfId="0" applyBorder="1" applyAlignment="1">
      <alignment/>
    </xf>
    <xf numFmtId="0" fontId="0" fillId="5" borderId="4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19" xfId="0" applyBorder="1" applyAlignment="1">
      <alignment/>
    </xf>
    <xf numFmtId="164" fontId="7" fillId="5" borderId="19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 wrapText="1"/>
    </xf>
    <xf numFmtId="0" fontId="12" fillId="0" borderId="1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" fontId="1" fillId="0" borderId="20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164" fontId="0" fillId="6" borderId="2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0" fillId="6" borderId="22" xfId="0" applyNumberFormat="1" applyFont="1" applyFill="1" applyBorder="1" applyAlignment="1">
      <alignment horizontal="center" vertical="center" wrapText="1"/>
    </xf>
    <xf numFmtId="164" fontId="0" fillId="6" borderId="23" xfId="0" applyNumberFormat="1" applyFont="1" applyFill="1" applyBorder="1" applyAlignment="1">
      <alignment horizontal="center" vertical="center" wrapText="1"/>
    </xf>
    <xf numFmtId="164" fontId="0" fillId="6" borderId="24" xfId="0" applyNumberFormat="1" applyFont="1" applyFill="1" applyBorder="1" applyAlignment="1">
      <alignment horizontal="center" vertical="center" wrapText="1"/>
    </xf>
    <xf numFmtId="164" fontId="0" fillId="10" borderId="25" xfId="0" applyNumberFormat="1" applyFill="1" applyBorder="1" applyAlignment="1">
      <alignment horizontal="center" vertical="center" wrapText="1"/>
    </xf>
    <xf numFmtId="164" fontId="0" fillId="10" borderId="26" xfId="0" applyNumberFormat="1" applyFill="1" applyBorder="1" applyAlignment="1">
      <alignment horizontal="center" vertical="center" wrapText="1"/>
    </xf>
    <xf numFmtId="164" fontId="0" fillId="10" borderId="27" xfId="0" applyNumberFormat="1" applyFill="1" applyBorder="1" applyAlignment="1">
      <alignment horizontal="center" vertical="center" wrapText="1"/>
    </xf>
    <xf numFmtId="164" fontId="0" fillId="10" borderId="17" xfId="0" applyNumberFormat="1" applyFill="1" applyBorder="1" applyAlignment="1">
      <alignment horizontal="center" vertical="center" wrapText="1"/>
    </xf>
    <xf numFmtId="164" fontId="0" fillId="10" borderId="4" xfId="0" applyNumberFormat="1" applyFill="1" applyBorder="1" applyAlignment="1">
      <alignment horizontal="center" vertical="center" wrapText="1"/>
    </xf>
    <xf numFmtId="164" fontId="0" fillId="11" borderId="21" xfId="0" applyNumberFormat="1" applyFill="1" applyBorder="1" applyAlignment="1">
      <alignment horizontal="center" vertical="center" wrapText="1"/>
    </xf>
    <xf numFmtId="164" fontId="0" fillId="11" borderId="18" xfId="0" applyNumberFormat="1" applyFill="1" applyBorder="1" applyAlignment="1">
      <alignment horizontal="center" vertical="center" wrapText="1"/>
    </xf>
    <xf numFmtId="164" fontId="0" fillId="11" borderId="28" xfId="0" applyNumberFormat="1" applyFill="1" applyBorder="1" applyAlignment="1">
      <alignment horizontal="center" vertical="center" wrapText="1"/>
    </xf>
    <xf numFmtId="164" fontId="0" fillId="11" borderId="17" xfId="0" applyNumberFormat="1" applyFill="1" applyBorder="1" applyAlignment="1">
      <alignment horizontal="center" vertical="center" wrapText="1"/>
    </xf>
    <xf numFmtId="164" fontId="0" fillId="11" borderId="4" xfId="0" applyNumberFormat="1" applyFill="1" applyBorder="1" applyAlignment="1">
      <alignment horizontal="center" vertical="center" wrapText="1"/>
    </xf>
    <xf numFmtId="164" fontId="6" fillId="3" borderId="29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30" xfId="0" applyNumberFormat="1" applyFont="1" applyFill="1" applyBorder="1" applyAlignment="1">
      <alignment horizontal="center" vertical="center" wrapText="1"/>
    </xf>
    <xf numFmtId="164" fontId="0" fillId="6" borderId="18" xfId="0" applyNumberFormat="1" applyFont="1" applyFill="1" applyBorder="1" applyAlignment="1">
      <alignment horizontal="center" vertical="center" wrapText="1"/>
    </xf>
    <xf numFmtId="164" fontId="0" fillId="6" borderId="28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8" borderId="31" xfId="0" applyNumberFormat="1" applyFont="1" applyFill="1" applyBorder="1" applyAlignment="1">
      <alignment horizontal="center" vertical="center" wrapText="1"/>
    </xf>
    <xf numFmtId="164" fontId="7" fillId="8" borderId="32" xfId="0" applyNumberFormat="1" applyFont="1" applyFill="1" applyBorder="1" applyAlignment="1">
      <alignment horizontal="center" vertical="center" wrapText="1"/>
    </xf>
    <xf numFmtId="164" fontId="7" fillId="8" borderId="3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64" fontId="7" fillId="0" borderId="9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9" fillId="0" borderId="34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164" fontId="0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/>
    </xf>
    <xf numFmtId="164" fontId="7" fillId="8" borderId="36" xfId="0" applyNumberFormat="1" applyFont="1" applyFill="1" applyBorder="1" applyAlignment="1">
      <alignment horizontal="center" vertical="center" wrapText="1"/>
    </xf>
    <xf numFmtId="164" fontId="7" fillId="8" borderId="37" xfId="0" applyNumberFormat="1" applyFont="1" applyFill="1" applyBorder="1" applyAlignment="1">
      <alignment horizontal="center" vertical="center" wrapText="1"/>
    </xf>
    <xf numFmtId="164" fontId="7" fillId="8" borderId="38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3" borderId="10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center" textRotation="90"/>
    </xf>
    <xf numFmtId="0" fontId="0" fillId="3" borderId="40" xfId="0" applyFill="1" applyBorder="1" applyAlignment="1">
      <alignment horizontal="center" vertical="center" textRotation="90"/>
    </xf>
    <xf numFmtId="0" fontId="0" fillId="3" borderId="41" xfId="0" applyFill="1" applyBorder="1" applyAlignment="1">
      <alignment horizontal="center" vertical="center" textRotation="90"/>
    </xf>
    <xf numFmtId="0" fontId="0" fillId="5" borderId="39" xfId="0" applyFill="1" applyBorder="1" applyAlignment="1">
      <alignment horizontal="center" vertical="center" textRotation="90"/>
    </xf>
    <xf numFmtId="0" fontId="0" fillId="5" borderId="40" xfId="0" applyFill="1" applyBorder="1" applyAlignment="1">
      <alignment horizontal="center" vertical="center" textRotation="90"/>
    </xf>
    <xf numFmtId="0" fontId="0" fillId="5" borderId="41" xfId="0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1.28125" style="106" customWidth="1"/>
    <col min="2" max="2" width="20.57421875" style="109" customWidth="1"/>
    <col min="3" max="3" width="20.57421875" style="110" customWidth="1"/>
    <col min="4" max="4" width="32.8515625" style="125" customWidth="1"/>
    <col min="5" max="16384" width="11.421875" style="106" customWidth="1"/>
  </cols>
  <sheetData>
    <row r="1" spans="1:3" ht="38.25">
      <c r="A1" s="119" t="s">
        <v>57</v>
      </c>
      <c r="B1" s="26" t="s">
        <v>9</v>
      </c>
      <c r="C1" s="27" t="s">
        <v>10</v>
      </c>
    </row>
    <row r="2" spans="1:4" s="114" customFormat="1" ht="26.25">
      <c r="A2" s="117" t="s">
        <v>58</v>
      </c>
      <c r="B2" s="115" t="s">
        <v>11</v>
      </c>
      <c r="C2" s="116" t="s">
        <v>19</v>
      </c>
      <c r="D2" s="126"/>
    </row>
    <row r="3" spans="1:4" s="111" customFormat="1" ht="12.75">
      <c r="A3" s="111" t="s">
        <v>39</v>
      </c>
      <c r="B3" s="112" t="s">
        <v>38</v>
      </c>
      <c r="C3" s="113" t="s">
        <v>41</v>
      </c>
      <c r="D3" s="127"/>
    </row>
    <row r="4" spans="1:3" ht="12.75">
      <c r="A4" s="106" t="s">
        <v>40</v>
      </c>
      <c r="B4" s="107" t="s">
        <v>48</v>
      </c>
      <c r="C4" s="108" t="s">
        <v>49</v>
      </c>
    </row>
    <row r="5" spans="1:3" ht="12.75">
      <c r="A5" s="106" t="s">
        <v>42</v>
      </c>
      <c r="B5" s="107" t="s">
        <v>43</v>
      </c>
      <c r="C5" s="108" t="s">
        <v>44</v>
      </c>
    </row>
    <row r="6" spans="1:3" ht="12.75">
      <c r="A6" s="106" t="s">
        <v>40</v>
      </c>
      <c r="B6" s="107" t="s">
        <v>45</v>
      </c>
      <c r="C6" s="108" t="s">
        <v>46</v>
      </c>
    </row>
    <row r="7" spans="1:4" s="118" customFormat="1" ht="38.25">
      <c r="A7" s="119" t="s">
        <v>52</v>
      </c>
      <c r="B7" s="120" t="s">
        <v>50</v>
      </c>
      <c r="C7" s="121" t="s">
        <v>59</v>
      </c>
      <c r="D7" s="132" t="s">
        <v>62</v>
      </c>
    </row>
    <row r="8" spans="1:4" s="118" customFormat="1" ht="38.25" customHeight="1">
      <c r="A8" s="119" t="s">
        <v>53</v>
      </c>
      <c r="B8" s="120" t="s">
        <v>47</v>
      </c>
      <c r="C8" s="121" t="s">
        <v>51</v>
      </c>
      <c r="D8" s="132" t="s">
        <v>63</v>
      </c>
    </row>
    <row r="10" spans="1:3" ht="25.5">
      <c r="A10" s="122" t="s">
        <v>55</v>
      </c>
      <c r="B10" s="123" t="s">
        <v>54</v>
      </c>
      <c r="C10" s="124" t="s">
        <v>56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ySplit="2" topLeftCell="BM89" activePane="bottomLeft" state="frozen"/>
      <selection pane="topLeft" activeCell="A1" sqref="A1"/>
      <selection pane="bottomLeft" activeCell="H92" sqref="H92"/>
    </sheetView>
  </sheetViews>
  <sheetFormatPr defaultColWidth="11.421875" defaultRowHeight="12.75"/>
  <cols>
    <col min="1" max="1" width="7.28125" style="1" customWidth="1"/>
    <col min="2" max="2" width="7.28125" style="3" customWidth="1"/>
    <col min="3" max="3" width="7.7109375" style="1" bestFit="1" customWidth="1"/>
    <col min="4" max="4" width="8.00390625" style="1" bestFit="1" customWidth="1"/>
    <col min="5" max="5" width="8.00390625" style="4" bestFit="1" customWidth="1"/>
    <col min="6" max="6" width="15.00390625" style="1" customWidth="1"/>
    <col min="7" max="7" width="12.140625" style="6" customWidth="1"/>
    <col min="8" max="8" width="3.140625" style="59" customWidth="1"/>
    <col min="9" max="9" width="12.140625" style="6" customWidth="1"/>
    <col min="10" max="10" width="15.00390625" style="1" customWidth="1"/>
    <col min="11" max="11" width="8.00390625" style="4" bestFit="1" customWidth="1"/>
    <col min="12" max="12" width="7.7109375" style="1" bestFit="1" customWidth="1"/>
    <col min="13" max="13" width="8.00390625" style="1" bestFit="1" customWidth="1"/>
    <col min="14" max="14" width="7.28125" style="1" customWidth="1"/>
    <col min="15" max="15" width="7.28125" style="3" customWidth="1"/>
    <col min="16" max="16" width="11.421875" style="29" customWidth="1"/>
    <col min="17" max="16384" width="11.421875" style="1" customWidth="1"/>
  </cols>
  <sheetData>
    <row r="1" spans="1:15" ht="25.5">
      <c r="A1" s="162" t="s">
        <v>21</v>
      </c>
      <c r="B1" s="162"/>
      <c r="C1" s="163" t="s">
        <v>7</v>
      </c>
      <c r="D1" s="163" t="s">
        <v>14</v>
      </c>
      <c r="E1" s="169" t="s">
        <v>18</v>
      </c>
      <c r="F1" s="26" t="s">
        <v>9</v>
      </c>
      <c r="G1" s="26"/>
      <c r="H1" s="57"/>
      <c r="I1" s="49"/>
      <c r="J1" s="27" t="s">
        <v>10</v>
      </c>
      <c r="K1" s="169" t="s">
        <v>18</v>
      </c>
      <c r="L1" s="163" t="s">
        <v>7</v>
      </c>
      <c r="M1" s="163" t="s">
        <v>14</v>
      </c>
      <c r="N1" s="162" t="s">
        <v>21</v>
      </c>
      <c r="O1" s="162"/>
    </row>
    <row r="2" spans="1:15" ht="38.25">
      <c r="A2" s="9" t="s">
        <v>5</v>
      </c>
      <c r="B2" s="10" t="s">
        <v>4</v>
      </c>
      <c r="C2" s="164"/>
      <c r="D2" s="164"/>
      <c r="E2" s="170"/>
      <c r="F2" s="28" t="s">
        <v>11</v>
      </c>
      <c r="G2" s="28"/>
      <c r="H2" s="58"/>
      <c r="I2" s="50"/>
      <c r="J2" s="17" t="s">
        <v>19</v>
      </c>
      <c r="K2" s="170"/>
      <c r="L2" s="164"/>
      <c r="M2" s="164"/>
      <c r="N2" s="9" t="s">
        <v>5</v>
      </c>
      <c r="O2" s="10" t="s">
        <v>4</v>
      </c>
    </row>
    <row r="3" spans="1:15" ht="12.75">
      <c r="A3" s="167" t="s">
        <v>3</v>
      </c>
      <c r="B3" s="168"/>
      <c r="C3" s="41" t="s">
        <v>2</v>
      </c>
      <c r="D3" s="43" t="s">
        <v>0</v>
      </c>
      <c r="E3" s="42"/>
      <c r="F3" s="8"/>
      <c r="J3" s="8"/>
      <c r="K3" s="2"/>
      <c r="L3" s="13" t="s">
        <v>2</v>
      </c>
      <c r="M3" s="14" t="s">
        <v>0</v>
      </c>
      <c r="N3" s="174" t="s">
        <v>3</v>
      </c>
      <c r="O3" s="175"/>
    </row>
    <row r="4" spans="1:15" ht="12.75">
      <c r="A4" s="11">
        <f aca="true" t="shared" si="0" ref="A4:A35">(C4-E4)*100/C4</f>
        <v>-20</v>
      </c>
      <c r="B4" s="12">
        <f aca="true" t="shared" si="1" ref="B4:B35">(D4-E4)*100/D4</f>
        <v>20</v>
      </c>
      <c r="C4" s="11">
        <f aca="true" t="shared" si="2" ref="C4:C35">E4/1.2</f>
        <v>500</v>
      </c>
      <c r="D4" s="11">
        <f aca="true" t="shared" si="3" ref="D4:D35">E4/0.8</f>
        <v>750</v>
      </c>
      <c r="E4" s="4">
        <v>600</v>
      </c>
      <c r="K4" s="4">
        <v>600</v>
      </c>
      <c r="L4" s="11">
        <f aca="true" t="shared" si="4" ref="L4:L64">K4/1.2</f>
        <v>500</v>
      </c>
      <c r="M4" s="11">
        <f aca="true" t="shared" si="5" ref="M4:M64">K4/0.8</f>
        <v>750</v>
      </c>
      <c r="N4" s="11">
        <f>(L4-K4)*100/L4</f>
        <v>-20</v>
      </c>
      <c r="O4" s="12">
        <f>(M4-K4)*100/M4</f>
        <v>20</v>
      </c>
    </row>
    <row r="5" spans="1:15" ht="12.75">
      <c r="A5" s="11">
        <f t="shared" si="0"/>
        <v>-19.99999999999999</v>
      </c>
      <c r="B5" s="12">
        <f t="shared" si="1"/>
        <v>20</v>
      </c>
      <c r="C5" s="1">
        <f t="shared" si="2"/>
        <v>483.33333333333337</v>
      </c>
      <c r="D5" s="1">
        <f t="shared" si="3"/>
        <v>725</v>
      </c>
      <c r="E5" s="4">
        <v>580</v>
      </c>
      <c r="K5" s="4">
        <v>580</v>
      </c>
      <c r="L5" s="1">
        <f t="shared" si="4"/>
        <v>483.33333333333337</v>
      </c>
      <c r="M5" s="1">
        <f t="shared" si="5"/>
        <v>725</v>
      </c>
      <c r="N5" s="11">
        <f aca="true" t="shared" si="6" ref="N5:N64">(L5-K5)*100/L5</f>
        <v>-19.99999999999999</v>
      </c>
      <c r="O5" s="12">
        <f aca="true" t="shared" si="7" ref="O5:O64">(M5-K5)*100/M5</f>
        <v>20</v>
      </c>
    </row>
    <row r="6" spans="1:15" ht="12.75">
      <c r="A6" s="11">
        <f t="shared" si="0"/>
        <v>-19.999999999999996</v>
      </c>
      <c r="B6" s="12">
        <f t="shared" si="1"/>
        <v>20</v>
      </c>
      <c r="C6" s="1">
        <f t="shared" si="2"/>
        <v>466.6666666666667</v>
      </c>
      <c r="D6" s="1">
        <f t="shared" si="3"/>
        <v>700</v>
      </c>
      <c r="E6" s="4">
        <v>560</v>
      </c>
      <c r="K6" s="4">
        <v>560</v>
      </c>
      <c r="L6" s="1">
        <f t="shared" si="4"/>
        <v>466.6666666666667</v>
      </c>
      <c r="M6" s="1">
        <f t="shared" si="5"/>
        <v>700</v>
      </c>
      <c r="N6" s="11">
        <f t="shared" si="6"/>
        <v>-19.999999999999996</v>
      </c>
      <c r="O6" s="12">
        <f t="shared" si="7"/>
        <v>20</v>
      </c>
    </row>
    <row r="7" spans="1:15" ht="12.75">
      <c r="A7" s="11">
        <f t="shared" si="0"/>
        <v>-20</v>
      </c>
      <c r="B7" s="12">
        <f t="shared" si="1"/>
        <v>20</v>
      </c>
      <c r="C7" s="1">
        <f t="shared" si="2"/>
        <v>450</v>
      </c>
      <c r="D7" s="1">
        <f t="shared" si="3"/>
        <v>675</v>
      </c>
      <c r="E7" s="4">
        <v>540</v>
      </c>
      <c r="K7" s="4">
        <v>540</v>
      </c>
      <c r="L7" s="1">
        <f t="shared" si="4"/>
        <v>450</v>
      </c>
      <c r="M7" s="1">
        <f t="shared" si="5"/>
        <v>675</v>
      </c>
      <c r="N7" s="11">
        <f t="shared" si="6"/>
        <v>-20</v>
      </c>
      <c r="O7" s="12">
        <f t="shared" si="7"/>
        <v>20</v>
      </c>
    </row>
    <row r="8" spans="1:15" ht="12.75">
      <c r="A8" s="11">
        <f t="shared" si="0"/>
        <v>-19.99999999999999</v>
      </c>
      <c r="B8" s="12">
        <f t="shared" si="1"/>
        <v>20</v>
      </c>
      <c r="C8" s="1">
        <f t="shared" si="2"/>
        <v>433.33333333333337</v>
      </c>
      <c r="D8" s="1">
        <f t="shared" si="3"/>
        <v>650</v>
      </c>
      <c r="E8" s="4">
        <v>520</v>
      </c>
      <c r="K8" s="4">
        <v>520</v>
      </c>
      <c r="L8" s="1">
        <f t="shared" si="4"/>
        <v>433.33333333333337</v>
      </c>
      <c r="M8" s="1">
        <f t="shared" si="5"/>
        <v>650</v>
      </c>
      <c r="N8" s="11">
        <f t="shared" si="6"/>
        <v>-19.99999999999999</v>
      </c>
      <c r="O8" s="12">
        <f t="shared" si="7"/>
        <v>20</v>
      </c>
    </row>
    <row r="9" spans="1:15" ht="12.75">
      <c r="A9" s="11">
        <f t="shared" si="0"/>
        <v>-19.999999999999996</v>
      </c>
      <c r="B9" s="12">
        <f t="shared" si="1"/>
        <v>20</v>
      </c>
      <c r="C9" s="1">
        <f t="shared" si="2"/>
        <v>416.6666666666667</v>
      </c>
      <c r="D9" s="1">
        <f t="shared" si="3"/>
        <v>625</v>
      </c>
      <c r="E9" s="4">
        <v>500</v>
      </c>
      <c r="K9" s="4">
        <v>500</v>
      </c>
      <c r="L9" s="1">
        <f t="shared" si="4"/>
        <v>416.6666666666667</v>
      </c>
      <c r="M9" s="1">
        <f t="shared" si="5"/>
        <v>625</v>
      </c>
      <c r="N9" s="11">
        <f t="shared" si="6"/>
        <v>-19.999999999999996</v>
      </c>
      <c r="O9" s="12">
        <f t="shared" si="7"/>
        <v>20</v>
      </c>
    </row>
    <row r="10" spans="1:15" ht="12.75">
      <c r="A10" s="11">
        <f t="shared" si="0"/>
        <v>-20</v>
      </c>
      <c r="B10" s="12">
        <f t="shared" si="1"/>
        <v>20</v>
      </c>
      <c r="C10" s="1">
        <f t="shared" si="2"/>
        <v>400</v>
      </c>
      <c r="D10" s="1">
        <f t="shared" si="3"/>
        <v>600</v>
      </c>
      <c r="E10" s="4">
        <v>480</v>
      </c>
      <c r="K10" s="4">
        <v>480</v>
      </c>
      <c r="L10" s="1">
        <f t="shared" si="4"/>
        <v>400</v>
      </c>
      <c r="M10" s="1">
        <f t="shared" si="5"/>
        <v>600</v>
      </c>
      <c r="N10" s="11">
        <f t="shared" si="6"/>
        <v>-20</v>
      </c>
      <c r="O10" s="12">
        <f t="shared" si="7"/>
        <v>20</v>
      </c>
    </row>
    <row r="11" spans="1:15" ht="12.75">
      <c r="A11" s="11">
        <f t="shared" si="0"/>
        <v>-19.999999999999986</v>
      </c>
      <c r="B11" s="12">
        <f t="shared" si="1"/>
        <v>20</v>
      </c>
      <c r="C11" s="1">
        <f t="shared" si="2"/>
        <v>383.33333333333337</v>
      </c>
      <c r="D11" s="1">
        <f t="shared" si="3"/>
        <v>575</v>
      </c>
      <c r="E11" s="4">
        <v>460</v>
      </c>
      <c r="K11" s="4">
        <v>460</v>
      </c>
      <c r="L11" s="1">
        <f t="shared" si="4"/>
        <v>383.33333333333337</v>
      </c>
      <c r="M11" s="1">
        <f t="shared" si="5"/>
        <v>575</v>
      </c>
      <c r="N11" s="11">
        <f t="shared" si="6"/>
        <v>-19.999999999999986</v>
      </c>
      <c r="O11" s="12">
        <f t="shared" si="7"/>
        <v>20</v>
      </c>
    </row>
    <row r="12" spans="1:15" ht="12.75">
      <c r="A12" s="11">
        <f t="shared" si="0"/>
        <v>-19.999999999999993</v>
      </c>
      <c r="B12" s="12">
        <f t="shared" si="1"/>
        <v>20</v>
      </c>
      <c r="C12" s="1">
        <f t="shared" si="2"/>
        <v>366.6666666666667</v>
      </c>
      <c r="D12" s="1">
        <f t="shared" si="3"/>
        <v>550</v>
      </c>
      <c r="E12" s="4">
        <v>440</v>
      </c>
      <c r="K12" s="4">
        <v>440</v>
      </c>
      <c r="L12" s="1">
        <f t="shared" si="4"/>
        <v>366.6666666666667</v>
      </c>
      <c r="M12" s="1">
        <f t="shared" si="5"/>
        <v>550</v>
      </c>
      <c r="N12" s="11">
        <f t="shared" si="6"/>
        <v>-19.999999999999993</v>
      </c>
      <c r="O12" s="12">
        <f t="shared" si="7"/>
        <v>20</v>
      </c>
    </row>
    <row r="13" spans="1:15" ht="12.75">
      <c r="A13" s="11">
        <f t="shared" si="0"/>
        <v>-20</v>
      </c>
      <c r="B13" s="12">
        <f t="shared" si="1"/>
        <v>20</v>
      </c>
      <c r="C13" s="1">
        <f t="shared" si="2"/>
        <v>350</v>
      </c>
      <c r="D13" s="1">
        <f t="shared" si="3"/>
        <v>525</v>
      </c>
      <c r="E13" s="4">
        <v>420</v>
      </c>
      <c r="K13" s="4">
        <v>420</v>
      </c>
      <c r="L13" s="1">
        <f t="shared" si="4"/>
        <v>350</v>
      </c>
      <c r="M13" s="1">
        <f t="shared" si="5"/>
        <v>525</v>
      </c>
      <c r="N13" s="11">
        <f t="shared" si="6"/>
        <v>-20</v>
      </c>
      <c r="O13" s="12">
        <f t="shared" si="7"/>
        <v>20</v>
      </c>
    </row>
    <row r="14" spans="1:15" ht="12.75">
      <c r="A14" s="11">
        <f t="shared" si="0"/>
        <v>-19.999999999999986</v>
      </c>
      <c r="B14" s="12">
        <f t="shared" si="1"/>
        <v>20</v>
      </c>
      <c r="C14" s="1">
        <f t="shared" si="2"/>
        <v>333.33333333333337</v>
      </c>
      <c r="D14" s="1">
        <f t="shared" si="3"/>
        <v>500</v>
      </c>
      <c r="E14" s="4">
        <v>400</v>
      </c>
      <c r="K14" s="4">
        <v>400</v>
      </c>
      <c r="L14" s="1">
        <f t="shared" si="4"/>
        <v>333.33333333333337</v>
      </c>
      <c r="M14" s="1">
        <f t="shared" si="5"/>
        <v>500</v>
      </c>
      <c r="N14" s="11">
        <f t="shared" si="6"/>
        <v>-19.999999999999986</v>
      </c>
      <c r="O14" s="12">
        <f t="shared" si="7"/>
        <v>20</v>
      </c>
    </row>
    <row r="15" spans="1:15" ht="12.75">
      <c r="A15" s="11">
        <f t="shared" si="0"/>
        <v>-19.999999999999993</v>
      </c>
      <c r="B15" s="12">
        <f t="shared" si="1"/>
        <v>20</v>
      </c>
      <c r="C15" s="1">
        <f t="shared" si="2"/>
        <v>316.6666666666667</v>
      </c>
      <c r="D15" s="1">
        <f t="shared" si="3"/>
        <v>475</v>
      </c>
      <c r="E15" s="4">
        <v>380</v>
      </c>
      <c r="K15" s="4">
        <v>380</v>
      </c>
      <c r="L15" s="1">
        <f t="shared" si="4"/>
        <v>316.6666666666667</v>
      </c>
      <c r="M15" s="1">
        <f t="shared" si="5"/>
        <v>475</v>
      </c>
      <c r="N15" s="11">
        <f t="shared" si="6"/>
        <v>-19.999999999999993</v>
      </c>
      <c r="O15" s="12">
        <f t="shared" si="7"/>
        <v>20</v>
      </c>
    </row>
    <row r="16" spans="1:15" ht="12.75">
      <c r="A16" s="11">
        <f t="shared" si="0"/>
        <v>-20</v>
      </c>
      <c r="B16" s="12">
        <f t="shared" si="1"/>
        <v>20</v>
      </c>
      <c r="C16" s="1">
        <f t="shared" si="2"/>
        <v>300</v>
      </c>
      <c r="D16" s="1">
        <f t="shared" si="3"/>
        <v>450</v>
      </c>
      <c r="E16" s="4">
        <v>360</v>
      </c>
      <c r="K16" s="4">
        <v>360</v>
      </c>
      <c r="L16" s="1">
        <f t="shared" si="4"/>
        <v>300</v>
      </c>
      <c r="M16" s="1">
        <f t="shared" si="5"/>
        <v>450</v>
      </c>
      <c r="N16" s="11">
        <f t="shared" si="6"/>
        <v>-20</v>
      </c>
      <c r="O16" s="12">
        <f t="shared" si="7"/>
        <v>20</v>
      </c>
    </row>
    <row r="17" spans="1:15" ht="12.75">
      <c r="A17" s="11">
        <f t="shared" si="0"/>
        <v>-19.999999999999982</v>
      </c>
      <c r="B17" s="12">
        <f t="shared" si="1"/>
        <v>20</v>
      </c>
      <c r="C17" s="1">
        <f t="shared" si="2"/>
        <v>283.33333333333337</v>
      </c>
      <c r="D17" s="1">
        <f t="shared" si="3"/>
        <v>425</v>
      </c>
      <c r="E17" s="4">
        <v>340</v>
      </c>
      <c r="K17" s="4">
        <v>340</v>
      </c>
      <c r="L17" s="1">
        <f t="shared" si="4"/>
        <v>283.33333333333337</v>
      </c>
      <c r="M17" s="1">
        <f t="shared" si="5"/>
        <v>425</v>
      </c>
      <c r="N17" s="11">
        <f t="shared" si="6"/>
        <v>-19.999999999999982</v>
      </c>
      <c r="O17" s="12">
        <f t="shared" si="7"/>
        <v>20</v>
      </c>
    </row>
    <row r="18" spans="1:16" ht="12.75">
      <c r="A18" s="1">
        <f t="shared" si="0"/>
        <v>-19.99999999999999</v>
      </c>
      <c r="B18" s="3">
        <f t="shared" si="1"/>
        <v>20</v>
      </c>
      <c r="C18" s="1">
        <f t="shared" si="2"/>
        <v>266.6666666666667</v>
      </c>
      <c r="D18" s="1">
        <f t="shared" si="3"/>
        <v>400</v>
      </c>
      <c r="E18" s="4">
        <v>320</v>
      </c>
      <c r="J18" s="15"/>
      <c r="K18" s="20">
        <v>320</v>
      </c>
      <c r="L18" s="1">
        <f t="shared" si="4"/>
        <v>266.6666666666667</v>
      </c>
      <c r="M18" s="1">
        <f t="shared" si="5"/>
        <v>400</v>
      </c>
      <c r="N18" s="1">
        <f t="shared" si="6"/>
        <v>-19.99999999999999</v>
      </c>
      <c r="O18" s="3">
        <f t="shared" si="7"/>
        <v>20</v>
      </c>
      <c r="P18" s="30"/>
    </row>
    <row r="19" spans="1:16" ht="12.75">
      <c r="A19" s="1">
        <f t="shared" si="0"/>
        <v>-20</v>
      </c>
      <c r="B19" s="3">
        <f t="shared" si="1"/>
        <v>20</v>
      </c>
      <c r="C19" s="1">
        <f t="shared" si="2"/>
        <v>250</v>
      </c>
      <c r="D19" s="1">
        <f t="shared" si="3"/>
        <v>375</v>
      </c>
      <c r="E19" s="4">
        <v>300</v>
      </c>
      <c r="J19" s="176" t="s">
        <v>20</v>
      </c>
      <c r="K19" s="79">
        <v>300</v>
      </c>
      <c r="L19" s="1">
        <f t="shared" si="4"/>
        <v>250</v>
      </c>
      <c r="M19" s="1">
        <f t="shared" si="5"/>
        <v>375</v>
      </c>
      <c r="N19" s="1">
        <f t="shared" si="6"/>
        <v>-20</v>
      </c>
      <c r="O19" s="3">
        <f t="shared" si="7"/>
        <v>20</v>
      </c>
      <c r="P19" s="30"/>
    </row>
    <row r="20" spans="1:16" ht="12.75">
      <c r="A20" s="1">
        <f t="shared" si="0"/>
        <v>-19.99999999999999</v>
      </c>
      <c r="B20" s="3">
        <f t="shared" si="1"/>
        <v>20</v>
      </c>
      <c r="C20" s="1">
        <f t="shared" si="2"/>
        <v>241.66666666666669</v>
      </c>
      <c r="D20" s="1">
        <f t="shared" si="3"/>
        <v>362.5</v>
      </c>
      <c r="E20" s="4">
        <v>290</v>
      </c>
      <c r="J20" s="177"/>
      <c r="K20" s="4">
        <v>290</v>
      </c>
      <c r="L20" s="1">
        <f t="shared" si="4"/>
        <v>241.66666666666669</v>
      </c>
      <c r="M20" s="1">
        <f t="shared" si="5"/>
        <v>362.5</v>
      </c>
      <c r="N20" s="1">
        <f t="shared" si="6"/>
        <v>-19.99999999999999</v>
      </c>
      <c r="O20" s="3">
        <f t="shared" si="7"/>
        <v>20</v>
      </c>
      <c r="P20" s="30"/>
    </row>
    <row r="21" spans="1:16" ht="12.75">
      <c r="A21" s="1">
        <f t="shared" si="0"/>
        <v>-19.999999999999996</v>
      </c>
      <c r="B21" s="3">
        <f t="shared" si="1"/>
        <v>20</v>
      </c>
      <c r="C21" s="1">
        <f t="shared" si="2"/>
        <v>233.33333333333334</v>
      </c>
      <c r="D21" s="1">
        <f t="shared" si="3"/>
        <v>350</v>
      </c>
      <c r="E21" s="4">
        <v>280</v>
      </c>
      <c r="J21" s="177"/>
      <c r="K21" s="4">
        <v>280</v>
      </c>
      <c r="L21" s="1">
        <f t="shared" si="4"/>
        <v>233.33333333333334</v>
      </c>
      <c r="M21" s="1">
        <f t="shared" si="5"/>
        <v>350</v>
      </c>
      <c r="N21" s="1">
        <f t="shared" si="6"/>
        <v>-19.999999999999996</v>
      </c>
      <c r="O21" s="3">
        <f t="shared" si="7"/>
        <v>20</v>
      </c>
      <c r="P21" s="30"/>
    </row>
    <row r="22" spans="1:16" ht="12.75">
      <c r="A22" s="1">
        <f t="shared" si="0"/>
        <v>-20</v>
      </c>
      <c r="B22" s="3">
        <f t="shared" si="1"/>
        <v>20</v>
      </c>
      <c r="C22" s="1">
        <f t="shared" si="2"/>
        <v>225</v>
      </c>
      <c r="D22" s="1">
        <f t="shared" si="3"/>
        <v>337.5</v>
      </c>
      <c r="E22" s="4">
        <v>270</v>
      </c>
      <c r="J22" s="36"/>
      <c r="K22" s="4">
        <v>270</v>
      </c>
      <c r="L22" s="1">
        <f t="shared" si="4"/>
        <v>225</v>
      </c>
      <c r="M22" s="1">
        <f t="shared" si="5"/>
        <v>337.5</v>
      </c>
      <c r="N22" s="1">
        <f t="shared" si="6"/>
        <v>-20</v>
      </c>
      <c r="O22" s="3">
        <f t="shared" si="7"/>
        <v>20</v>
      </c>
      <c r="P22" s="30"/>
    </row>
    <row r="23" spans="1:16" ht="12.75">
      <c r="A23" s="1">
        <f t="shared" si="0"/>
        <v>-19.99999999999999</v>
      </c>
      <c r="B23" s="3">
        <f t="shared" si="1"/>
        <v>20</v>
      </c>
      <c r="C23" s="1">
        <f t="shared" si="2"/>
        <v>216.66666666666669</v>
      </c>
      <c r="D23" s="1">
        <f t="shared" si="3"/>
        <v>325</v>
      </c>
      <c r="E23" s="4">
        <v>260</v>
      </c>
      <c r="J23" s="36"/>
      <c r="K23" s="4">
        <v>260</v>
      </c>
      <c r="L23" s="1">
        <f t="shared" si="4"/>
        <v>216.66666666666669</v>
      </c>
      <c r="M23" s="1">
        <f t="shared" si="5"/>
        <v>325</v>
      </c>
      <c r="N23" s="1">
        <f t="shared" si="6"/>
        <v>-19.99999999999999</v>
      </c>
      <c r="O23" s="3">
        <f t="shared" si="7"/>
        <v>20</v>
      </c>
      <c r="P23" s="30"/>
    </row>
    <row r="24" spans="1:16" ht="12.75">
      <c r="A24" s="1">
        <f t="shared" si="0"/>
        <v>-19.999999999999996</v>
      </c>
      <c r="B24" s="3">
        <f t="shared" si="1"/>
        <v>20</v>
      </c>
      <c r="C24" s="1">
        <f t="shared" si="2"/>
        <v>208.33333333333334</v>
      </c>
      <c r="D24" s="1">
        <f t="shared" si="3"/>
        <v>312.5</v>
      </c>
      <c r="E24" s="4">
        <v>250</v>
      </c>
      <c r="J24" s="36"/>
      <c r="K24" s="4">
        <v>250</v>
      </c>
      <c r="L24" s="1">
        <f t="shared" si="4"/>
        <v>208.33333333333334</v>
      </c>
      <c r="M24" s="1">
        <f t="shared" si="5"/>
        <v>312.5</v>
      </c>
      <c r="N24" s="1">
        <f t="shared" si="6"/>
        <v>-19.999999999999996</v>
      </c>
      <c r="O24" s="3">
        <f t="shared" si="7"/>
        <v>20</v>
      </c>
      <c r="P24" s="30"/>
    </row>
    <row r="25" spans="1:16" ht="12.75">
      <c r="A25" s="1">
        <f t="shared" si="0"/>
        <v>-20</v>
      </c>
      <c r="B25" s="3">
        <f t="shared" si="1"/>
        <v>20</v>
      </c>
      <c r="C25" s="1">
        <f t="shared" si="2"/>
        <v>200</v>
      </c>
      <c r="D25" s="1">
        <f t="shared" si="3"/>
        <v>300</v>
      </c>
      <c r="E25" s="4">
        <v>240</v>
      </c>
      <c r="J25" s="36"/>
      <c r="K25" s="4">
        <v>240</v>
      </c>
      <c r="L25" s="1">
        <f t="shared" si="4"/>
        <v>200</v>
      </c>
      <c r="M25" s="1">
        <f t="shared" si="5"/>
        <v>300</v>
      </c>
      <c r="N25" s="1">
        <f t="shared" si="6"/>
        <v>-20</v>
      </c>
      <c r="O25" s="3">
        <f t="shared" si="7"/>
        <v>20</v>
      </c>
      <c r="P25" s="30"/>
    </row>
    <row r="26" spans="1:16" ht="12.75">
      <c r="A26" s="1">
        <f t="shared" si="0"/>
        <v>-19.999999999999986</v>
      </c>
      <c r="B26" s="3">
        <f t="shared" si="1"/>
        <v>20</v>
      </c>
      <c r="C26" s="1">
        <f t="shared" si="2"/>
        <v>191.66666666666669</v>
      </c>
      <c r="D26" s="1">
        <f t="shared" si="3"/>
        <v>287.5</v>
      </c>
      <c r="E26" s="20">
        <v>230</v>
      </c>
      <c r="F26" s="15"/>
      <c r="J26" s="45"/>
      <c r="K26" s="20">
        <v>230</v>
      </c>
      <c r="L26" s="15">
        <f t="shared" si="4"/>
        <v>191.66666666666669</v>
      </c>
      <c r="M26" s="15">
        <f t="shared" si="5"/>
        <v>287.5</v>
      </c>
      <c r="N26" s="1">
        <f t="shared" si="6"/>
        <v>-19.999999999999986</v>
      </c>
      <c r="O26" s="3">
        <f t="shared" si="7"/>
        <v>20</v>
      </c>
      <c r="P26" s="30"/>
    </row>
    <row r="27" spans="1:16" ht="12.75">
      <c r="A27" s="1">
        <f t="shared" si="0"/>
        <v>-19.999999999999993</v>
      </c>
      <c r="B27" s="3">
        <f t="shared" si="1"/>
        <v>20</v>
      </c>
      <c r="C27" s="1">
        <f t="shared" si="2"/>
        <v>183.33333333333334</v>
      </c>
      <c r="D27" s="1">
        <f t="shared" si="3"/>
        <v>275</v>
      </c>
      <c r="E27" s="76">
        <v>220</v>
      </c>
      <c r="F27" s="165" t="s">
        <v>12</v>
      </c>
      <c r="G27" s="51"/>
      <c r="H27" s="60"/>
      <c r="I27" s="51"/>
      <c r="J27" s="178" t="s">
        <v>13</v>
      </c>
      <c r="K27" s="33">
        <v>224</v>
      </c>
      <c r="L27" s="34">
        <f t="shared" si="4"/>
        <v>186.66666666666669</v>
      </c>
      <c r="M27" s="44">
        <f t="shared" si="5"/>
        <v>280</v>
      </c>
      <c r="N27" s="1">
        <f t="shared" si="6"/>
        <v>-19.999999999999986</v>
      </c>
      <c r="O27" s="3">
        <f t="shared" si="7"/>
        <v>20</v>
      </c>
      <c r="P27" s="30"/>
    </row>
    <row r="28" spans="1:16" ht="12.75">
      <c r="A28" s="1">
        <f t="shared" si="0"/>
        <v>-20</v>
      </c>
      <c r="B28" s="3">
        <f t="shared" si="1"/>
        <v>20</v>
      </c>
      <c r="C28" s="1">
        <f t="shared" si="2"/>
        <v>175</v>
      </c>
      <c r="D28" s="1">
        <f t="shared" si="3"/>
        <v>262.5</v>
      </c>
      <c r="E28" s="4">
        <v>210</v>
      </c>
      <c r="F28" s="166"/>
      <c r="G28" s="51"/>
      <c r="H28" s="60"/>
      <c r="I28" s="51"/>
      <c r="J28" s="179"/>
      <c r="K28" s="4">
        <v>210</v>
      </c>
      <c r="L28" s="1">
        <f t="shared" si="4"/>
        <v>175</v>
      </c>
      <c r="M28" s="1">
        <f t="shared" si="5"/>
        <v>262.5</v>
      </c>
      <c r="N28" s="1">
        <f t="shared" si="6"/>
        <v>-20</v>
      </c>
      <c r="O28" s="3">
        <f t="shared" si="7"/>
        <v>20</v>
      </c>
      <c r="P28" s="30"/>
    </row>
    <row r="29" spans="1:16" ht="12.75">
      <c r="A29" s="1">
        <f t="shared" si="0"/>
        <v>-19.999999999999986</v>
      </c>
      <c r="B29" s="3">
        <f t="shared" si="1"/>
        <v>20</v>
      </c>
      <c r="C29" s="1">
        <f t="shared" si="2"/>
        <v>166.66666666666669</v>
      </c>
      <c r="D29" s="1">
        <f t="shared" si="3"/>
        <v>250</v>
      </c>
      <c r="E29" s="4">
        <v>200</v>
      </c>
      <c r="F29" s="166"/>
      <c r="G29" s="51"/>
      <c r="H29" s="60"/>
      <c r="I29" s="51"/>
      <c r="J29" s="37"/>
      <c r="K29" s="4">
        <v>200</v>
      </c>
      <c r="L29" s="1">
        <f t="shared" si="4"/>
        <v>166.66666666666669</v>
      </c>
      <c r="M29" s="1">
        <f t="shared" si="5"/>
        <v>250</v>
      </c>
      <c r="N29" s="1">
        <f t="shared" si="6"/>
        <v>-19.999999999999986</v>
      </c>
      <c r="O29" s="3">
        <f t="shared" si="7"/>
        <v>20</v>
      </c>
      <c r="P29" s="30"/>
    </row>
    <row r="30" spans="1:16" ht="12.75">
      <c r="A30" s="1">
        <f t="shared" si="0"/>
        <v>-20</v>
      </c>
      <c r="B30" s="3">
        <f t="shared" si="1"/>
        <v>20</v>
      </c>
      <c r="C30" s="1">
        <f t="shared" si="2"/>
        <v>162.5</v>
      </c>
      <c r="D30" s="1">
        <f t="shared" si="3"/>
        <v>243.75</v>
      </c>
      <c r="E30" s="4">
        <v>195</v>
      </c>
      <c r="J30" s="37"/>
      <c r="K30" s="4">
        <v>195</v>
      </c>
      <c r="L30" s="1">
        <f t="shared" si="4"/>
        <v>162.5</v>
      </c>
      <c r="M30" s="1">
        <f t="shared" si="5"/>
        <v>243.75</v>
      </c>
      <c r="N30" s="1">
        <f t="shared" si="6"/>
        <v>-20</v>
      </c>
      <c r="O30" s="3">
        <f t="shared" si="7"/>
        <v>20</v>
      </c>
      <c r="P30" s="30"/>
    </row>
    <row r="31" spans="1:16" ht="12.75">
      <c r="A31" s="1">
        <f t="shared" si="0"/>
        <v>-19.999999999999993</v>
      </c>
      <c r="B31" s="3">
        <f t="shared" si="1"/>
        <v>20</v>
      </c>
      <c r="C31" s="1">
        <f t="shared" si="2"/>
        <v>158.33333333333334</v>
      </c>
      <c r="D31" s="1">
        <f t="shared" si="3"/>
        <v>237.5</v>
      </c>
      <c r="E31" s="4">
        <v>190</v>
      </c>
      <c r="J31" s="6"/>
      <c r="K31" s="4">
        <v>190</v>
      </c>
      <c r="L31" s="1">
        <f t="shared" si="4"/>
        <v>158.33333333333334</v>
      </c>
      <c r="M31" s="1">
        <f t="shared" si="5"/>
        <v>237.5</v>
      </c>
      <c r="N31" s="1">
        <f t="shared" si="6"/>
        <v>-19.999999999999993</v>
      </c>
      <c r="O31" s="3">
        <f t="shared" si="7"/>
        <v>20</v>
      </c>
      <c r="P31" s="30"/>
    </row>
    <row r="32" spans="1:16" ht="12.75">
      <c r="A32" s="1">
        <f t="shared" si="0"/>
        <v>-19.999999999999982</v>
      </c>
      <c r="B32" s="3">
        <f t="shared" si="1"/>
        <v>20</v>
      </c>
      <c r="C32" s="1">
        <f t="shared" si="2"/>
        <v>154.16666666666669</v>
      </c>
      <c r="D32" s="1">
        <f t="shared" si="3"/>
        <v>231.25</v>
      </c>
      <c r="E32" s="4">
        <v>185</v>
      </c>
      <c r="J32" s="19"/>
      <c r="K32" s="4">
        <v>185</v>
      </c>
      <c r="L32" s="1">
        <f t="shared" si="4"/>
        <v>154.16666666666669</v>
      </c>
      <c r="M32" s="1">
        <f t="shared" si="5"/>
        <v>231.25</v>
      </c>
      <c r="N32" s="1">
        <f t="shared" si="6"/>
        <v>-19.999999999999982</v>
      </c>
      <c r="O32" s="3">
        <f t="shared" si="7"/>
        <v>20</v>
      </c>
      <c r="P32" s="30"/>
    </row>
    <row r="33" spans="1:16" ht="12.75">
      <c r="A33" s="1">
        <f t="shared" si="0"/>
        <v>-20</v>
      </c>
      <c r="B33" s="3">
        <f t="shared" si="1"/>
        <v>20</v>
      </c>
      <c r="C33" s="1">
        <f t="shared" si="2"/>
        <v>150</v>
      </c>
      <c r="D33" s="1">
        <f t="shared" si="3"/>
        <v>225</v>
      </c>
      <c r="E33" s="4">
        <v>180</v>
      </c>
      <c r="J33" s="6"/>
      <c r="K33" s="4">
        <v>180</v>
      </c>
      <c r="L33" s="1">
        <f t="shared" si="4"/>
        <v>150</v>
      </c>
      <c r="M33" s="1">
        <f t="shared" si="5"/>
        <v>225</v>
      </c>
      <c r="N33" s="1">
        <f t="shared" si="6"/>
        <v>-20</v>
      </c>
      <c r="O33" s="3">
        <f t="shared" si="7"/>
        <v>20</v>
      </c>
      <c r="P33" s="30"/>
    </row>
    <row r="34" spans="1:16" ht="12.75">
      <c r="A34" s="1">
        <f t="shared" si="0"/>
        <v>-19.999999999999993</v>
      </c>
      <c r="B34" s="3">
        <f t="shared" si="1"/>
        <v>20</v>
      </c>
      <c r="C34" s="1">
        <f t="shared" si="2"/>
        <v>145.83333333333334</v>
      </c>
      <c r="D34" s="1">
        <f t="shared" si="3"/>
        <v>218.75</v>
      </c>
      <c r="E34" s="4">
        <v>175</v>
      </c>
      <c r="J34" s="6"/>
      <c r="K34" s="4">
        <v>175</v>
      </c>
      <c r="L34" s="1">
        <f t="shared" si="4"/>
        <v>145.83333333333334</v>
      </c>
      <c r="M34" s="1">
        <f t="shared" si="5"/>
        <v>218.75</v>
      </c>
      <c r="N34" s="1">
        <f t="shared" si="6"/>
        <v>-19.999999999999993</v>
      </c>
      <c r="O34" s="3">
        <f t="shared" si="7"/>
        <v>20</v>
      </c>
      <c r="P34" s="30"/>
    </row>
    <row r="35" spans="1:16" ht="12.75">
      <c r="A35" s="1">
        <f t="shared" si="0"/>
        <v>-20</v>
      </c>
      <c r="B35" s="3">
        <f t="shared" si="1"/>
        <v>20</v>
      </c>
      <c r="C35" s="1">
        <f t="shared" si="2"/>
        <v>145</v>
      </c>
      <c r="D35" s="1">
        <f t="shared" si="3"/>
        <v>217.5</v>
      </c>
      <c r="E35" s="4">
        <v>174</v>
      </c>
      <c r="F35" s="5"/>
      <c r="G35" s="22"/>
      <c r="H35" s="61"/>
      <c r="I35" s="22"/>
      <c r="J35" s="22"/>
      <c r="K35" s="4">
        <v>174</v>
      </c>
      <c r="L35" s="1">
        <f t="shared" si="4"/>
        <v>145</v>
      </c>
      <c r="M35" s="1">
        <f t="shared" si="5"/>
        <v>217.5</v>
      </c>
      <c r="N35" s="1">
        <f t="shared" si="6"/>
        <v>-20</v>
      </c>
      <c r="O35" s="3">
        <f t="shared" si="7"/>
        <v>20</v>
      </c>
      <c r="P35" s="30"/>
    </row>
    <row r="36" spans="1:16" ht="12.75">
      <c r="A36" s="1">
        <f aca="true" t="shared" si="8" ref="A36:A64">(C36-E36)*100/C36</f>
        <v>-19.999999999999982</v>
      </c>
      <c r="B36" s="3">
        <f aca="true" t="shared" si="9" ref="B36:B64">(D36-E36)*100/D36</f>
        <v>20</v>
      </c>
      <c r="C36" s="1">
        <f aca="true" t="shared" si="10" ref="C36:C64">E36/1.2</f>
        <v>141.66666666666669</v>
      </c>
      <c r="D36" s="1">
        <f aca="true" t="shared" si="11" ref="D36:D64">E36/0.8</f>
        <v>212.5</v>
      </c>
      <c r="E36" s="4">
        <v>170</v>
      </c>
      <c r="J36" s="21"/>
      <c r="K36" s="20">
        <v>170</v>
      </c>
      <c r="L36" s="15">
        <f t="shared" si="4"/>
        <v>141.66666666666669</v>
      </c>
      <c r="M36" s="1">
        <f t="shared" si="5"/>
        <v>212.5</v>
      </c>
      <c r="N36" s="1">
        <f t="shared" si="6"/>
        <v>-19.999999999999982</v>
      </c>
      <c r="O36" s="3">
        <f t="shared" si="7"/>
        <v>20</v>
      </c>
      <c r="P36" s="30"/>
    </row>
    <row r="37" spans="1:16" ht="12.75">
      <c r="A37" s="1">
        <f t="shared" si="8"/>
        <v>-20</v>
      </c>
      <c r="B37" s="3">
        <f t="shared" si="9"/>
        <v>20</v>
      </c>
      <c r="C37" s="1">
        <f t="shared" si="10"/>
        <v>140</v>
      </c>
      <c r="D37" s="1">
        <f t="shared" si="11"/>
        <v>210</v>
      </c>
      <c r="E37" s="4">
        <v>168</v>
      </c>
      <c r="J37" s="150" t="s">
        <v>37</v>
      </c>
      <c r="K37" s="33">
        <v>168</v>
      </c>
      <c r="L37" s="44">
        <f t="shared" si="4"/>
        <v>140</v>
      </c>
      <c r="M37" s="1">
        <f t="shared" si="5"/>
        <v>210</v>
      </c>
      <c r="N37" s="1">
        <f t="shared" si="6"/>
        <v>-20</v>
      </c>
      <c r="O37" s="3">
        <f t="shared" si="7"/>
        <v>20</v>
      </c>
      <c r="P37" s="30"/>
    </row>
    <row r="38" spans="1:16" ht="12.75">
      <c r="A38" s="1">
        <f t="shared" si="8"/>
        <v>-20</v>
      </c>
      <c r="B38" s="3">
        <f t="shared" si="9"/>
        <v>20</v>
      </c>
      <c r="C38" s="1">
        <f t="shared" si="10"/>
        <v>137.5</v>
      </c>
      <c r="D38" s="15">
        <f t="shared" si="11"/>
        <v>206.25</v>
      </c>
      <c r="E38" s="20">
        <v>165</v>
      </c>
      <c r="F38" s="15"/>
      <c r="J38" s="151"/>
      <c r="K38" s="4">
        <v>165</v>
      </c>
      <c r="L38" s="1">
        <f t="shared" si="4"/>
        <v>137.5</v>
      </c>
      <c r="M38" s="1">
        <f t="shared" si="5"/>
        <v>206.25</v>
      </c>
      <c r="N38" s="1">
        <f t="shared" si="6"/>
        <v>-20</v>
      </c>
      <c r="O38" s="3">
        <f t="shared" si="7"/>
        <v>20</v>
      </c>
      <c r="P38" s="30"/>
    </row>
    <row r="39" spans="1:16" ht="12.75">
      <c r="A39" s="6">
        <f t="shared" si="8"/>
        <v>-19.99999999999999</v>
      </c>
      <c r="B39" s="7">
        <f t="shared" si="9"/>
        <v>20</v>
      </c>
      <c r="C39" s="6">
        <f t="shared" si="10"/>
        <v>133.33333333333334</v>
      </c>
      <c r="D39" s="47">
        <f t="shared" si="11"/>
        <v>200</v>
      </c>
      <c r="E39" s="46">
        <v>160</v>
      </c>
      <c r="F39" s="135" t="s">
        <v>8</v>
      </c>
      <c r="G39" s="52"/>
      <c r="H39" s="62"/>
      <c r="I39" s="52"/>
      <c r="J39" s="151"/>
      <c r="K39" s="4">
        <v>160</v>
      </c>
      <c r="L39" s="6">
        <f t="shared" si="4"/>
        <v>133.33333333333334</v>
      </c>
      <c r="M39" s="6">
        <f t="shared" si="5"/>
        <v>200</v>
      </c>
      <c r="N39" s="6">
        <f t="shared" si="6"/>
        <v>-19.99999999999999</v>
      </c>
      <c r="O39" s="7">
        <f t="shared" si="7"/>
        <v>20</v>
      </c>
      <c r="P39" s="30"/>
    </row>
    <row r="40" spans="1:16" ht="12.75">
      <c r="A40" s="1">
        <f t="shared" si="8"/>
        <v>-19.999999999999982</v>
      </c>
      <c r="B40" s="3">
        <f t="shared" si="9"/>
        <v>20</v>
      </c>
      <c r="C40" s="1">
        <f t="shared" si="10"/>
        <v>129.16666666666669</v>
      </c>
      <c r="D40" s="1">
        <f t="shared" si="11"/>
        <v>193.75</v>
      </c>
      <c r="E40" s="4">
        <v>155</v>
      </c>
      <c r="F40" s="136"/>
      <c r="G40" s="52"/>
      <c r="H40" s="62"/>
      <c r="I40" s="52"/>
      <c r="J40" s="151"/>
      <c r="K40" s="4">
        <v>155</v>
      </c>
      <c r="L40" s="1">
        <f t="shared" si="4"/>
        <v>129.16666666666669</v>
      </c>
      <c r="M40" s="1">
        <f t="shared" si="5"/>
        <v>193.75</v>
      </c>
      <c r="N40" s="1">
        <f t="shared" si="6"/>
        <v>-19.999999999999982</v>
      </c>
      <c r="O40" s="3">
        <f t="shared" si="7"/>
        <v>20</v>
      </c>
      <c r="P40" s="30"/>
    </row>
    <row r="41" spans="1:16" ht="12.75">
      <c r="A41" s="1">
        <f t="shared" si="8"/>
        <v>-20</v>
      </c>
      <c r="B41" s="3">
        <f t="shared" si="9"/>
        <v>20</v>
      </c>
      <c r="C41" s="1">
        <f t="shared" si="10"/>
        <v>125</v>
      </c>
      <c r="D41" s="1">
        <f t="shared" si="11"/>
        <v>187.5</v>
      </c>
      <c r="E41" s="4">
        <v>150</v>
      </c>
      <c r="J41" s="151"/>
      <c r="K41" s="4">
        <v>150</v>
      </c>
      <c r="L41" s="1">
        <f t="shared" si="4"/>
        <v>125</v>
      </c>
      <c r="M41" s="1">
        <f t="shared" si="5"/>
        <v>187.5</v>
      </c>
      <c r="N41" s="1">
        <f t="shared" si="6"/>
        <v>-20</v>
      </c>
      <c r="O41" s="3">
        <f t="shared" si="7"/>
        <v>20</v>
      </c>
      <c r="P41" s="30"/>
    </row>
    <row r="42" spans="1:16" ht="12.75">
      <c r="A42" s="1">
        <f t="shared" si="8"/>
        <v>-19.99999999999999</v>
      </c>
      <c r="B42" s="3">
        <f t="shared" si="9"/>
        <v>20</v>
      </c>
      <c r="C42" s="6">
        <f t="shared" si="10"/>
        <v>120.83333333333334</v>
      </c>
      <c r="D42" s="6">
        <f t="shared" si="11"/>
        <v>181.25</v>
      </c>
      <c r="E42" s="4">
        <v>145</v>
      </c>
      <c r="J42" s="151"/>
      <c r="K42" s="4">
        <v>145</v>
      </c>
      <c r="L42" s="6">
        <f t="shared" si="4"/>
        <v>120.83333333333334</v>
      </c>
      <c r="M42" s="6">
        <f t="shared" si="5"/>
        <v>181.25</v>
      </c>
      <c r="N42" s="1">
        <f t="shared" si="6"/>
        <v>-19.99999999999999</v>
      </c>
      <c r="O42" s="3">
        <f t="shared" si="7"/>
        <v>20</v>
      </c>
      <c r="P42" s="30"/>
    </row>
    <row r="43" spans="1:16" ht="12.75" customHeight="1">
      <c r="A43" s="6">
        <f t="shared" si="8"/>
        <v>-19.999999999999996</v>
      </c>
      <c r="B43" s="7">
        <f t="shared" si="9"/>
        <v>20</v>
      </c>
      <c r="C43" s="6">
        <f t="shared" si="10"/>
        <v>116.66666666666667</v>
      </c>
      <c r="D43" s="35">
        <f t="shared" si="11"/>
        <v>175</v>
      </c>
      <c r="E43" s="4">
        <v>140</v>
      </c>
      <c r="F43" s="19"/>
      <c r="G43" s="19"/>
      <c r="H43" s="63"/>
      <c r="I43" s="19"/>
      <c r="J43" s="151"/>
      <c r="K43" s="4">
        <v>140</v>
      </c>
      <c r="L43" s="6">
        <f t="shared" si="4"/>
        <v>116.66666666666667</v>
      </c>
      <c r="M43" s="35">
        <f t="shared" si="5"/>
        <v>175</v>
      </c>
      <c r="N43" s="6">
        <f t="shared" si="6"/>
        <v>-19.999999999999996</v>
      </c>
      <c r="O43" s="7">
        <f t="shared" si="7"/>
        <v>20</v>
      </c>
      <c r="P43" s="30"/>
    </row>
    <row r="44" spans="1:16" ht="12.75">
      <c r="A44" s="1">
        <f t="shared" si="8"/>
        <v>-20</v>
      </c>
      <c r="B44" s="3">
        <f t="shared" si="9"/>
        <v>20</v>
      </c>
      <c r="C44" s="1">
        <f t="shared" si="10"/>
        <v>112.5</v>
      </c>
      <c r="D44" s="1">
        <f t="shared" si="11"/>
        <v>168.75</v>
      </c>
      <c r="E44" s="4">
        <v>135</v>
      </c>
      <c r="J44" s="151"/>
      <c r="K44" s="4">
        <v>135</v>
      </c>
      <c r="L44" s="1">
        <f t="shared" si="4"/>
        <v>112.5</v>
      </c>
      <c r="M44" s="1">
        <f t="shared" si="5"/>
        <v>168.75</v>
      </c>
      <c r="N44" s="1">
        <f t="shared" si="6"/>
        <v>-20</v>
      </c>
      <c r="O44" s="3">
        <f t="shared" si="7"/>
        <v>20</v>
      </c>
      <c r="P44" s="30"/>
    </row>
    <row r="45" spans="1:16" ht="12.75">
      <c r="A45" s="1">
        <f t="shared" si="8"/>
        <v>-19.99999999999999</v>
      </c>
      <c r="B45" s="3">
        <f t="shared" si="9"/>
        <v>20</v>
      </c>
      <c r="C45" s="1">
        <f t="shared" si="10"/>
        <v>108.33333333333334</v>
      </c>
      <c r="D45" s="1">
        <f t="shared" si="11"/>
        <v>162.5</v>
      </c>
      <c r="E45" s="4">
        <v>130</v>
      </c>
      <c r="J45" s="151"/>
      <c r="K45" s="4">
        <v>130</v>
      </c>
      <c r="L45" s="1">
        <f t="shared" si="4"/>
        <v>108.33333333333334</v>
      </c>
      <c r="M45" s="1">
        <f t="shared" si="5"/>
        <v>162.5</v>
      </c>
      <c r="N45" s="1">
        <f t="shared" si="6"/>
        <v>-19.99999999999999</v>
      </c>
      <c r="O45" s="3">
        <f t="shared" si="7"/>
        <v>20</v>
      </c>
      <c r="P45" s="30"/>
    </row>
    <row r="46" spans="1:16" ht="12.75">
      <c r="A46" s="1">
        <f t="shared" si="8"/>
        <v>-19.999999999999996</v>
      </c>
      <c r="B46" s="3">
        <f t="shared" si="9"/>
        <v>20</v>
      </c>
      <c r="C46" s="15">
        <f t="shared" si="10"/>
        <v>104.16666666666667</v>
      </c>
      <c r="D46" s="15">
        <f t="shared" si="11"/>
        <v>156.25</v>
      </c>
      <c r="E46" s="20">
        <v>125</v>
      </c>
      <c r="F46" s="15"/>
      <c r="I46" s="21"/>
      <c r="J46" s="151"/>
      <c r="K46" s="4">
        <v>125</v>
      </c>
      <c r="L46" s="1">
        <f t="shared" si="4"/>
        <v>104.16666666666667</v>
      </c>
      <c r="M46" s="1">
        <f t="shared" si="5"/>
        <v>156.25</v>
      </c>
      <c r="N46" s="1">
        <f t="shared" si="6"/>
        <v>-19.999999999999996</v>
      </c>
      <c r="O46" s="3">
        <f t="shared" si="7"/>
        <v>20</v>
      </c>
      <c r="P46" s="30"/>
    </row>
    <row r="47" spans="1:16" ht="12.75">
      <c r="A47" s="1">
        <f t="shared" si="8"/>
        <v>-20</v>
      </c>
      <c r="B47" s="3">
        <f t="shared" si="9"/>
        <v>20</v>
      </c>
      <c r="C47" s="47">
        <f t="shared" si="10"/>
        <v>100</v>
      </c>
      <c r="D47" s="32">
        <f t="shared" si="11"/>
        <v>150</v>
      </c>
      <c r="E47" s="46">
        <v>120</v>
      </c>
      <c r="F47" s="156" t="s">
        <v>15</v>
      </c>
      <c r="G47" s="53"/>
      <c r="H47" s="70"/>
      <c r="I47" s="81"/>
      <c r="J47" s="151"/>
      <c r="K47" s="4">
        <v>120</v>
      </c>
      <c r="L47" s="1">
        <f t="shared" si="4"/>
        <v>100</v>
      </c>
      <c r="M47" s="1">
        <f t="shared" si="5"/>
        <v>150</v>
      </c>
      <c r="N47" s="1">
        <f t="shared" si="6"/>
        <v>-20</v>
      </c>
      <c r="O47" s="3">
        <f t="shared" si="7"/>
        <v>20</v>
      </c>
      <c r="P47" s="30"/>
    </row>
    <row r="48" spans="1:16" ht="13.5" thickBot="1">
      <c r="A48" s="1">
        <f t="shared" si="8"/>
        <v>-19.999999999999986</v>
      </c>
      <c r="B48" s="3">
        <f t="shared" si="9"/>
        <v>20</v>
      </c>
      <c r="C48" s="1">
        <f t="shared" si="10"/>
        <v>95.83333333333334</v>
      </c>
      <c r="D48" s="1">
        <f t="shared" si="11"/>
        <v>143.75</v>
      </c>
      <c r="E48" s="4">
        <v>115</v>
      </c>
      <c r="F48" s="157"/>
      <c r="G48" s="54"/>
      <c r="H48" s="71"/>
      <c r="I48" s="82"/>
      <c r="J48" s="152"/>
      <c r="K48" s="24">
        <v>115</v>
      </c>
      <c r="L48" s="1">
        <f t="shared" si="4"/>
        <v>95.83333333333334</v>
      </c>
      <c r="M48" s="1">
        <f t="shared" si="5"/>
        <v>143.75</v>
      </c>
      <c r="N48" s="1">
        <f t="shared" si="6"/>
        <v>-19.999999999999986</v>
      </c>
      <c r="O48" s="3">
        <f t="shared" si="7"/>
        <v>20</v>
      </c>
      <c r="P48" s="30"/>
    </row>
    <row r="49" spans="1:16" ht="12.75">
      <c r="A49" s="1">
        <f t="shared" si="8"/>
        <v>-19.999999999999993</v>
      </c>
      <c r="B49" s="3">
        <f t="shared" si="9"/>
        <v>20</v>
      </c>
      <c r="C49" s="1">
        <f t="shared" si="10"/>
        <v>91.66666666666667</v>
      </c>
      <c r="D49" s="1">
        <f t="shared" si="11"/>
        <v>137.5</v>
      </c>
      <c r="E49" s="4">
        <v>110</v>
      </c>
      <c r="F49" s="157"/>
      <c r="G49" s="54"/>
      <c r="H49" s="71"/>
      <c r="I49" s="137" t="s">
        <v>23</v>
      </c>
      <c r="J49" s="94"/>
      <c r="K49" s="95">
        <v>110</v>
      </c>
      <c r="L49" s="15">
        <f t="shared" si="4"/>
        <v>91.66666666666667</v>
      </c>
      <c r="M49" s="15">
        <f t="shared" si="5"/>
        <v>137.5</v>
      </c>
      <c r="N49" s="1">
        <f t="shared" si="6"/>
        <v>-19.999999999999993</v>
      </c>
      <c r="O49" s="3">
        <f t="shared" si="7"/>
        <v>20</v>
      </c>
      <c r="P49" s="30"/>
    </row>
    <row r="50" spans="1:16" ht="12.75">
      <c r="A50" s="1">
        <f t="shared" si="8"/>
        <v>-20</v>
      </c>
      <c r="B50" s="3">
        <f t="shared" si="9"/>
        <v>20</v>
      </c>
      <c r="C50" s="1">
        <f t="shared" si="10"/>
        <v>87.5</v>
      </c>
      <c r="D50" s="1">
        <f t="shared" si="11"/>
        <v>131.25</v>
      </c>
      <c r="E50" s="4">
        <v>105</v>
      </c>
      <c r="F50" s="157"/>
      <c r="G50" s="54"/>
      <c r="H50" s="71"/>
      <c r="I50" s="138"/>
      <c r="J50" s="133" t="s">
        <v>36</v>
      </c>
      <c r="K50" s="33">
        <v>105</v>
      </c>
      <c r="L50" s="34">
        <f t="shared" si="4"/>
        <v>87.5</v>
      </c>
      <c r="M50" s="48">
        <f t="shared" si="5"/>
        <v>131.25</v>
      </c>
      <c r="N50" s="1">
        <f t="shared" si="6"/>
        <v>-20</v>
      </c>
      <c r="O50" s="3">
        <f t="shared" si="7"/>
        <v>20</v>
      </c>
      <c r="P50" s="30"/>
    </row>
    <row r="51" spans="1:16" ht="12.75">
      <c r="A51" s="1">
        <f t="shared" si="8"/>
        <v>-19.999999999999986</v>
      </c>
      <c r="B51" s="3">
        <f t="shared" si="9"/>
        <v>20</v>
      </c>
      <c r="C51" s="1">
        <f t="shared" si="10"/>
        <v>83.33333333333334</v>
      </c>
      <c r="D51" s="1">
        <f t="shared" si="11"/>
        <v>125</v>
      </c>
      <c r="E51" s="4">
        <v>100</v>
      </c>
      <c r="F51" s="157"/>
      <c r="G51" s="54"/>
      <c r="H51" s="71"/>
      <c r="I51" s="138"/>
      <c r="J51" s="153"/>
      <c r="K51" s="4">
        <v>100</v>
      </c>
      <c r="L51" s="1">
        <f t="shared" si="4"/>
        <v>83.33333333333334</v>
      </c>
      <c r="M51" s="1">
        <f t="shared" si="5"/>
        <v>125</v>
      </c>
      <c r="N51" s="1">
        <f t="shared" si="6"/>
        <v>-19.999999999999986</v>
      </c>
      <c r="O51" s="3">
        <f t="shared" si="7"/>
        <v>20</v>
      </c>
      <c r="P51" s="30"/>
    </row>
    <row r="52" spans="1:16" ht="12.75">
      <c r="A52" s="1">
        <f t="shared" si="8"/>
        <v>-20</v>
      </c>
      <c r="B52" s="3">
        <f t="shared" si="9"/>
        <v>20</v>
      </c>
      <c r="C52" s="1">
        <f t="shared" si="10"/>
        <v>82.5</v>
      </c>
      <c r="D52" s="1">
        <f t="shared" si="11"/>
        <v>123.75</v>
      </c>
      <c r="E52" s="4">
        <v>99</v>
      </c>
      <c r="F52" s="157"/>
      <c r="G52" s="54"/>
      <c r="H52" s="71"/>
      <c r="I52" s="138"/>
      <c r="J52" s="153"/>
      <c r="K52" s="4">
        <v>99</v>
      </c>
      <c r="L52" s="1">
        <f t="shared" si="4"/>
        <v>82.5</v>
      </c>
      <c r="M52" s="1">
        <f t="shared" si="5"/>
        <v>123.75</v>
      </c>
      <c r="N52" s="1">
        <f t="shared" si="6"/>
        <v>-20</v>
      </c>
      <c r="O52" s="3">
        <f t="shared" si="7"/>
        <v>20</v>
      </c>
      <c r="P52" s="30"/>
    </row>
    <row r="53" spans="1:16" ht="12.75">
      <c r="A53" s="1">
        <f t="shared" si="8"/>
        <v>-19.999999999999993</v>
      </c>
      <c r="B53" s="3">
        <f t="shared" si="9"/>
        <v>20</v>
      </c>
      <c r="C53" s="1">
        <f t="shared" si="10"/>
        <v>81.66666666666667</v>
      </c>
      <c r="D53" s="1">
        <f t="shared" si="11"/>
        <v>122.5</v>
      </c>
      <c r="E53" s="4">
        <v>98</v>
      </c>
      <c r="F53" s="157"/>
      <c r="G53" s="54"/>
      <c r="H53" s="71"/>
      <c r="I53" s="138"/>
      <c r="J53" s="153"/>
      <c r="K53" s="4">
        <v>98</v>
      </c>
      <c r="L53" s="1">
        <f t="shared" si="4"/>
        <v>81.66666666666667</v>
      </c>
      <c r="M53" s="1">
        <f t="shared" si="5"/>
        <v>122.5</v>
      </c>
      <c r="N53" s="1">
        <f t="shared" si="6"/>
        <v>-19.999999999999993</v>
      </c>
      <c r="O53" s="3">
        <f t="shared" si="7"/>
        <v>20</v>
      </c>
      <c r="P53" s="30"/>
    </row>
    <row r="54" spans="1:16" ht="12.75">
      <c r="A54" s="1">
        <f t="shared" si="8"/>
        <v>-19.999999999999986</v>
      </c>
      <c r="B54" s="3">
        <f t="shared" si="9"/>
        <v>20</v>
      </c>
      <c r="C54" s="1">
        <f t="shared" si="10"/>
        <v>80.83333333333334</v>
      </c>
      <c r="D54" s="1">
        <f t="shared" si="11"/>
        <v>121.25</v>
      </c>
      <c r="E54" s="4">
        <v>97</v>
      </c>
      <c r="F54" s="157"/>
      <c r="G54" s="54"/>
      <c r="H54" s="71"/>
      <c r="I54" s="138"/>
      <c r="J54" s="153"/>
      <c r="K54" s="20">
        <v>97</v>
      </c>
      <c r="L54" s="15">
        <f t="shared" si="4"/>
        <v>80.83333333333334</v>
      </c>
      <c r="M54" s="15">
        <f t="shared" si="5"/>
        <v>121.25</v>
      </c>
      <c r="N54" s="1">
        <f t="shared" si="6"/>
        <v>-19.999999999999986</v>
      </c>
      <c r="O54" s="3">
        <f t="shared" si="7"/>
        <v>20</v>
      </c>
      <c r="P54" s="30"/>
    </row>
    <row r="55" spans="1:16" ht="12.75" customHeight="1">
      <c r="A55" s="1">
        <f t="shared" si="8"/>
        <v>-20</v>
      </c>
      <c r="B55" s="3">
        <f t="shared" si="9"/>
        <v>20</v>
      </c>
      <c r="C55" s="1">
        <f t="shared" si="10"/>
        <v>80</v>
      </c>
      <c r="D55" s="1">
        <f t="shared" si="11"/>
        <v>120</v>
      </c>
      <c r="E55" s="4">
        <v>96</v>
      </c>
      <c r="F55" s="157"/>
      <c r="G55" s="54"/>
      <c r="H55" s="71"/>
      <c r="I55" s="138"/>
      <c r="J55" s="153"/>
      <c r="K55" s="4">
        <v>96</v>
      </c>
      <c r="L55" s="1">
        <f t="shared" si="4"/>
        <v>80</v>
      </c>
      <c r="M55" s="6">
        <f t="shared" si="5"/>
        <v>120</v>
      </c>
      <c r="N55" s="1">
        <f t="shared" si="6"/>
        <v>-20</v>
      </c>
      <c r="O55" s="3">
        <f t="shared" si="7"/>
        <v>20</v>
      </c>
      <c r="P55" s="30"/>
    </row>
    <row r="56" spans="1:16" ht="12.75">
      <c r="A56" s="1">
        <f t="shared" si="8"/>
        <v>-19.999999999999993</v>
      </c>
      <c r="B56" s="3">
        <f t="shared" si="9"/>
        <v>20</v>
      </c>
      <c r="C56" s="1">
        <f t="shared" si="10"/>
        <v>79.16666666666667</v>
      </c>
      <c r="D56" s="1">
        <f t="shared" si="11"/>
        <v>118.75</v>
      </c>
      <c r="E56" s="4">
        <v>95</v>
      </c>
      <c r="F56" s="157"/>
      <c r="G56" s="54"/>
      <c r="H56" s="71"/>
      <c r="I56" s="138"/>
      <c r="J56" s="153"/>
      <c r="K56" s="4">
        <v>95</v>
      </c>
      <c r="L56" s="1">
        <f t="shared" si="4"/>
        <v>79.16666666666667</v>
      </c>
      <c r="M56" s="1">
        <f t="shared" si="5"/>
        <v>118.75</v>
      </c>
      <c r="N56" s="1">
        <f t="shared" si="6"/>
        <v>-19.999999999999993</v>
      </c>
      <c r="O56" s="3">
        <f t="shared" si="7"/>
        <v>20</v>
      </c>
      <c r="P56" s="30"/>
    </row>
    <row r="57" spans="1:16" ht="12.75">
      <c r="A57" s="1">
        <f t="shared" si="8"/>
        <v>-19.999999999999986</v>
      </c>
      <c r="B57" s="3">
        <f t="shared" si="9"/>
        <v>20</v>
      </c>
      <c r="C57" s="1">
        <f t="shared" si="10"/>
        <v>78.33333333333334</v>
      </c>
      <c r="D57" s="1">
        <f t="shared" si="11"/>
        <v>117.5</v>
      </c>
      <c r="E57" s="4">
        <v>94</v>
      </c>
      <c r="F57" s="157"/>
      <c r="G57" s="54"/>
      <c r="H57" s="71"/>
      <c r="I57" s="138"/>
      <c r="J57" s="153"/>
      <c r="K57" s="4">
        <v>94</v>
      </c>
      <c r="L57" s="1">
        <f t="shared" si="4"/>
        <v>78.33333333333334</v>
      </c>
      <c r="M57" s="1">
        <f t="shared" si="5"/>
        <v>117.5</v>
      </c>
      <c r="N57" s="1">
        <f t="shared" si="6"/>
        <v>-19.999999999999986</v>
      </c>
      <c r="O57" s="3">
        <f t="shared" si="7"/>
        <v>20</v>
      </c>
      <c r="P57" s="30"/>
    </row>
    <row r="58" spans="1:16" ht="12.75">
      <c r="A58" s="1">
        <f t="shared" si="8"/>
        <v>-20</v>
      </c>
      <c r="B58" s="3">
        <f t="shared" si="9"/>
        <v>20</v>
      </c>
      <c r="C58" s="1">
        <f t="shared" si="10"/>
        <v>77.5</v>
      </c>
      <c r="D58" s="1">
        <f t="shared" si="11"/>
        <v>116.25</v>
      </c>
      <c r="E58" s="4">
        <v>93</v>
      </c>
      <c r="F58" s="157"/>
      <c r="G58" s="54"/>
      <c r="H58" s="71"/>
      <c r="I58" s="138"/>
      <c r="J58" s="153"/>
      <c r="K58" s="20">
        <v>93</v>
      </c>
      <c r="L58" s="15">
        <f t="shared" si="4"/>
        <v>77.5</v>
      </c>
      <c r="M58" s="15">
        <f t="shared" si="5"/>
        <v>116.25</v>
      </c>
      <c r="N58" s="1">
        <f t="shared" si="6"/>
        <v>-20</v>
      </c>
      <c r="O58" s="3">
        <f t="shared" si="7"/>
        <v>20</v>
      </c>
      <c r="P58" s="30"/>
    </row>
    <row r="59" spans="1:16" ht="12.75" customHeight="1">
      <c r="A59" s="1">
        <f t="shared" si="8"/>
        <v>-19.999999999999993</v>
      </c>
      <c r="B59" s="3">
        <f t="shared" si="9"/>
        <v>20</v>
      </c>
      <c r="C59" s="1">
        <f t="shared" si="10"/>
        <v>76.66666666666667</v>
      </c>
      <c r="D59" s="1">
        <f t="shared" si="11"/>
        <v>115</v>
      </c>
      <c r="E59" s="4">
        <v>92</v>
      </c>
      <c r="F59" s="157"/>
      <c r="G59" s="54"/>
      <c r="H59" s="71"/>
      <c r="I59" s="138"/>
      <c r="J59" s="153"/>
      <c r="K59" s="4">
        <v>92</v>
      </c>
      <c r="L59" s="1">
        <f t="shared" si="4"/>
        <v>76.66666666666667</v>
      </c>
      <c r="M59" s="6">
        <f t="shared" si="5"/>
        <v>115</v>
      </c>
      <c r="N59" s="1">
        <f t="shared" si="6"/>
        <v>-19.999999999999993</v>
      </c>
      <c r="O59" s="3">
        <f t="shared" si="7"/>
        <v>20</v>
      </c>
      <c r="P59" s="30"/>
    </row>
    <row r="60" spans="1:16" ht="12.75">
      <c r="A60" s="1">
        <f t="shared" si="8"/>
        <v>-19.999999999999982</v>
      </c>
      <c r="B60" s="3">
        <f t="shared" si="9"/>
        <v>20</v>
      </c>
      <c r="C60" s="1">
        <f t="shared" si="10"/>
        <v>75.83333333333334</v>
      </c>
      <c r="D60" s="1">
        <f t="shared" si="11"/>
        <v>113.75</v>
      </c>
      <c r="E60" s="4">
        <v>91</v>
      </c>
      <c r="F60" s="157"/>
      <c r="G60" s="54"/>
      <c r="H60" s="71"/>
      <c r="I60" s="138"/>
      <c r="J60" s="153"/>
      <c r="K60" s="4">
        <v>91</v>
      </c>
      <c r="L60" s="1">
        <f t="shared" si="4"/>
        <v>75.83333333333334</v>
      </c>
      <c r="M60" s="1">
        <f t="shared" si="5"/>
        <v>113.75</v>
      </c>
      <c r="N60" s="1">
        <f t="shared" si="6"/>
        <v>-19.999999999999982</v>
      </c>
      <c r="O60" s="3">
        <f t="shared" si="7"/>
        <v>20</v>
      </c>
      <c r="P60" s="30"/>
    </row>
    <row r="61" spans="1:16" ht="12.75">
      <c r="A61" s="1">
        <f t="shared" si="8"/>
        <v>-20</v>
      </c>
      <c r="B61" s="3">
        <f t="shared" si="9"/>
        <v>20</v>
      </c>
      <c r="C61" s="1">
        <f t="shared" si="10"/>
        <v>75</v>
      </c>
      <c r="D61" s="1">
        <f t="shared" si="11"/>
        <v>112.5</v>
      </c>
      <c r="E61" s="4">
        <v>90</v>
      </c>
      <c r="F61" s="157"/>
      <c r="G61" s="54"/>
      <c r="H61" s="71"/>
      <c r="I61" s="138"/>
      <c r="J61" s="153"/>
      <c r="K61" s="4">
        <v>90</v>
      </c>
      <c r="L61" s="1">
        <f t="shared" si="4"/>
        <v>75</v>
      </c>
      <c r="M61" s="1">
        <f t="shared" si="5"/>
        <v>112.5</v>
      </c>
      <c r="N61" s="1">
        <f t="shared" si="6"/>
        <v>-20</v>
      </c>
      <c r="O61" s="3">
        <f t="shared" si="7"/>
        <v>20</v>
      </c>
      <c r="P61" s="30"/>
    </row>
    <row r="62" spans="1:16" ht="12.75">
      <c r="A62" s="1">
        <f t="shared" si="8"/>
        <v>-19.999999999999993</v>
      </c>
      <c r="B62" s="3">
        <f t="shared" si="9"/>
        <v>20</v>
      </c>
      <c r="C62" s="1">
        <f t="shared" si="10"/>
        <v>74.16666666666667</v>
      </c>
      <c r="D62" s="1">
        <f t="shared" si="11"/>
        <v>111.25</v>
      </c>
      <c r="E62" s="4">
        <v>89</v>
      </c>
      <c r="F62" s="157"/>
      <c r="G62" s="54"/>
      <c r="H62" s="71"/>
      <c r="I62" s="138"/>
      <c r="J62" s="153"/>
      <c r="K62" s="4">
        <v>89</v>
      </c>
      <c r="L62" s="1">
        <f t="shared" si="4"/>
        <v>74.16666666666667</v>
      </c>
      <c r="M62" s="1">
        <f t="shared" si="5"/>
        <v>111.25</v>
      </c>
      <c r="N62" s="1">
        <f t="shared" si="6"/>
        <v>-19.999999999999993</v>
      </c>
      <c r="O62" s="3">
        <f t="shared" si="7"/>
        <v>20</v>
      </c>
      <c r="P62" s="30"/>
    </row>
    <row r="63" spans="1:16" ht="12.75">
      <c r="A63" s="1">
        <f t="shared" si="8"/>
        <v>-19.999999999999982</v>
      </c>
      <c r="B63" s="3">
        <f t="shared" si="9"/>
        <v>20</v>
      </c>
      <c r="C63" s="1">
        <f t="shared" si="10"/>
        <v>73.33333333333334</v>
      </c>
      <c r="D63" s="1">
        <f t="shared" si="11"/>
        <v>110</v>
      </c>
      <c r="E63" s="4">
        <v>88</v>
      </c>
      <c r="F63" s="157"/>
      <c r="G63" s="54"/>
      <c r="H63" s="71"/>
      <c r="I63" s="138"/>
      <c r="J63" s="153"/>
      <c r="K63" s="4">
        <v>88</v>
      </c>
      <c r="L63" s="1">
        <f t="shared" si="4"/>
        <v>73.33333333333334</v>
      </c>
      <c r="M63" s="1">
        <f t="shared" si="5"/>
        <v>110</v>
      </c>
      <c r="N63" s="1">
        <f t="shared" si="6"/>
        <v>-19.999999999999982</v>
      </c>
      <c r="O63" s="3">
        <f t="shared" si="7"/>
        <v>20</v>
      </c>
      <c r="P63" s="30"/>
    </row>
    <row r="64" spans="1:16" ht="12.75">
      <c r="A64" s="1">
        <f t="shared" si="8"/>
        <v>-20</v>
      </c>
      <c r="B64" s="3">
        <f t="shared" si="9"/>
        <v>20</v>
      </c>
      <c r="C64" s="1">
        <f t="shared" si="10"/>
        <v>72.5</v>
      </c>
      <c r="D64" s="1">
        <f t="shared" si="11"/>
        <v>108.75</v>
      </c>
      <c r="E64" s="4">
        <v>87</v>
      </c>
      <c r="F64" s="157"/>
      <c r="G64" s="54"/>
      <c r="H64" s="71"/>
      <c r="I64" s="138"/>
      <c r="J64" s="153"/>
      <c r="K64" s="4">
        <v>87</v>
      </c>
      <c r="L64" s="1">
        <f t="shared" si="4"/>
        <v>72.5</v>
      </c>
      <c r="M64" s="1">
        <f t="shared" si="5"/>
        <v>108.75</v>
      </c>
      <c r="N64" s="1">
        <f t="shared" si="6"/>
        <v>-20</v>
      </c>
      <c r="O64" s="3">
        <f t="shared" si="7"/>
        <v>20</v>
      </c>
      <c r="P64" s="30"/>
    </row>
    <row r="65" spans="1:16" ht="12.75">
      <c r="A65" s="155" t="s">
        <v>3</v>
      </c>
      <c r="B65" s="155"/>
      <c r="C65" s="38" t="s">
        <v>6</v>
      </c>
      <c r="D65" s="39" t="s">
        <v>0</v>
      </c>
      <c r="F65" s="157"/>
      <c r="G65" s="54"/>
      <c r="H65" s="71"/>
      <c r="I65" s="138"/>
      <c r="J65" s="153"/>
      <c r="L65" s="38" t="s">
        <v>6</v>
      </c>
      <c r="M65" s="39" t="s">
        <v>0</v>
      </c>
      <c r="N65" s="155" t="s">
        <v>3</v>
      </c>
      <c r="O65" s="155"/>
      <c r="P65" s="30"/>
    </row>
    <row r="66" spans="1:16" ht="12.75">
      <c r="A66" s="1">
        <f aca="true" t="shared" si="12" ref="A66:A87">(C66-E66)*100/C66</f>
        <v>-14.99999999999998</v>
      </c>
      <c r="B66" s="3">
        <f aca="true" t="shared" si="13" ref="B66:B87">(D66-E66)*100/D66</f>
        <v>20</v>
      </c>
      <c r="C66" s="1">
        <f aca="true" t="shared" si="14" ref="C66:C87">E66/1.15</f>
        <v>74.78260869565219</v>
      </c>
      <c r="D66" s="1">
        <f aca="true" t="shared" si="15" ref="D66:D87">E66/0.8</f>
        <v>107.5</v>
      </c>
      <c r="E66" s="4">
        <v>86</v>
      </c>
      <c r="F66" s="157"/>
      <c r="G66" s="54"/>
      <c r="H66" s="71"/>
      <c r="I66" s="138"/>
      <c r="J66" s="153"/>
      <c r="K66" s="4">
        <v>86</v>
      </c>
      <c r="L66" s="1">
        <f>K66/1.15</f>
        <v>74.78260869565219</v>
      </c>
      <c r="M66" s="1">
        <f aca="true" t="shared" si="16" ref="M66:M87">K66/0.8</f>
        <v>107.5</v>
      </c>
      <c r="N66" s="1">
        <f aca="true" t="shared" si="17" ref="N66:N76">(L66-K66)*100/L66</f>
        <v>-14.99999999999998</v>
      </c>
      <c r="O66" s="3">
        <f aca="true" t="shared" si="18" ref="O66:O76">(M66-K66)*100/M66</f>
        <v>20</v>
      </c>
      <c r="P66" s="30"/>
    </row>
    <row r="67" spans="1:16" ht="12.75">
      <c r="A67" s="1">
        <f t="shared" si="12"/>
        <v>-14.999999999999993</v>
      </c>
      <c r="B67" s="3">
        <f t="shared" si="13"/>
        <v>20</v>
      </c>
      <c r="C67" s="1">
        <f t="shared" si="14"/>
        <v>73.91304347826087</v>
      </c>
      <c r="D67" s="1">
        <f t="shared" si="15"/>
        <v>106.25</v>
      </c>
      <c r="E67" s="4">
        <v>85</v>
      </c>
      <c r="F67" s="157"/>
      <c r="G67" s="54"/>
      <c r="H67" s="71"/>
      <c r="I67" s="138"/>
      <c r="J67" s="153"/>
      <c r="K67" s="4">
        <v>85</v>
      </c>
      <c r="L67" s="1">
        <f aca="true" t="shared" si="19" ref="L67:L87">K67/1.15</f>
        <v>73.91304347826087</v>
      </c>
      <c r="M67" s="1">
        <f t="shared" si="16"/>
        <v>106.25</v>
      </c>
      <c r="N67" s="1">
        <f t="shared" si="17"/>
        <v>-14.999999999999993</v>
      </c>
      <c r="O67" s="3">
        <f t="shared" si="18"/>
        <v>20</v>
      </c>
      <c r="P67" s="30"/>
    </row>
    <row r="68" spans="1:16" ht="12.75">
      <c r="A68" s="1">
        <f t="shared" si="12"/>
        <v>-14.999999999999982</v>
      </c>
      <c r="B68" s="3">
        <f t="shared" si="13"/>
        <v>20</v>
      </c>
      <c r="C68" s="1">
        <f t="shared" si="14"/>
        <v>73.04347826086958</v>
      </c>
      <c r="D68" s="1">
        <f t="shared" si="15"/>
        <v>105</v>
      </c>
      <c r="E68" s="4">
        <v>84</v>
      </c>
      <c r="F68" s="157"/>
      <c r="G68" s="54"/>
      <c r="H68" s="71"/>
      <c r="I68" s="138"/>
      <c r="J68" s="153"/>
      <c r="K68" s="4">
        <v>84</v>
      </c>
      <c r="L68" s="1">
        <f t="shared" si="19"/>
        <v>73.04347826086958</v>
      </c>
      <c r="M68" s="1">
        <f t="shared" si="16"/>
        <v>105</v>
      </c>
      <c r="N68" s="1">
        <f t="shared" si="17"/>
        <v>-14.999999999999982</v>
      </c>
      <c r="O68" s="3">
        <f t="shared" si="18"/>
        <v>20</v>
      </c>
      <c r="P68" s="30"/>
    </row>
    <row r="69" spans="1:16" ht="12.75">
      <c r="A69" s="6">
        <f t="shared" si="12"/>
        <v>-14.999999999999995</v>
      </c>
      <c r="B69" s="7">
        <f t="shared" si="13"/>
        <v>20</v>
      </c>
      <c r="C69" s="1">
        <f t="shared" si="14"/>
        <v>72.17391304347827</v>
      </c>
      <c r="D69" s="6">
        <f t="shared" si="15"/>
        <v>103.75</v>
      </c>
      <c r="E69" s="4">
        <v>83</v>
      </c>
      <c r="F69" s="157"/>
      <c r="G69" s="54"/>
      <c r="H69" s="71"/>
      <c r="I69" s="138"/>
      <c r="J69" s="153"/>
      <c r="K69" s="4">
        <v>83</v>
      </c>
      <c r="L69" s="1">
        <f t="shared" si="19"/>
        <v>72.17391304347827</v>
      </c>
      <c r="M69" s="6">
        <f t="shared" si="16"/>
        <v>103.75</v>
      </c>
      <c r="N69" s="6">
        <f t="shared" si="17"/>
        <v>-14.999999999999995</v>
      </c>
      <c r="O69" s="7">
        <f t="shared" si="18"/>
        <v>20</v>
      </c>
      <c r="P69" s="30"/>
    </row>
    <row r="70" spans="1:16" ht="12.75">
      <c r="A70" s="6">
        <f t="shared" si="12"/>
        <v>-14.99999999999998</v>
      </c>
      <c r="B70" s="7">
        <f t="shared" si="13"/>
        <v>20</v>
      </c>
      <c r="C70" s="1">
        <f t="shared" si="14"/>
        <v>71.30434782608697</v>
      </c>
      <c r="D70" s="6">
        <f t="shared" si="15"/>
        <v>102.5</v>
      </c>
      <c r="E70" s="4">
        <v>82</v>
      </c>
      <c r="F70" s="157"/>
      <c r="G70" s="54"/>
      <c r="H70" s="71"/>
      <c r="I70" s="138"/>
      <c r="J70" s="153"/>
      <c r="K70" s="4">
        <v>82</v>
      </c>
      <c r="L70" s="1">
        <f t="shared" si="19"/>
        <v>71.30434782608697</v>
      </c>
      <c r="M70" s="6">
        <f t="shared" si="16"/>
        <v>102.5</v>
      </c>
      <c r="N70" s="6">
        <f t="shared" si="17"/>
        <v>-14.99999999999998</v>
      </c>
      <c r="O70" s="7">
        <f t="shared" si="18"/>
        <v>20</v>
      </c>
      <c r="P70" s="30"/>
    </row>
    <row r="71" spans="1:16" ht="13.5" thickBot="1">
      <c r="A71" s="6">
        <f t="shared" si="12"/>
        <v>-14.999999999999996</v>
      </c>
      <c r="B71" s="7">
        <f t="shared" si="13"/>
        <v>20</v>
      </c>
      <c r="C71" s="1">
        <f t="shared" si="14"/>
        <v>70.43478260869566</v>
      </c>
      <c r="D71" s="21">
        <f t="shared" si="15"/>
        <v>101.25</v>
      </c>
      <c r="E71" s="20">
        <v>81</v>
      </c>
      <c r="F71" s="158"/>
      <c r="G71" s="68"/>
      <c r="H71" s="71"/>
      <c r="I71" s="138"/>
      <c r="J71" s="153"/>
      <c r="K71" s="4">
        <v>81</v>
      </c>
      <c r="L71" s="1">
        <f t="shared" si="19"/>
        <v>70.43478260869566</v>
      </c>
      <c r="M71" s="6">
        <f t="shared" si="16"/>
        <v>101.25</v>
      </c>
      <c r="N71" s="6">
        <f t="shared" si="17"/>
        <v>-14.999999999999996</v>
      </c>
      <c r="O71" s="7">
        <f t="shared" si="18"/>
        <v>20</v>
      </c>
      <c r="P71" s="30"/>
    </row>
    <row r="72" spans="1:16" ht="12.75">
      <c r="A72" s="6">
        <f t="shared" si="12"/>
        <v>-14.999999999999982</v>
      </c>
      <c r="B72" s="7">
        <f t="shared" si="13"/>
        <v>20</v>
      </c>
      <c r="C72" s="1">
        <f t="shared" si="14"/>
        <v>69.56521739130436</v>
      </c>
      <c r="D72" s="73">
        <f t="shared" si="15"/>
        <v>100</v>
      </c>
      <c r="E72" s="46">
        <v>80</v>
      </c>
      <c r="F72" s="159" t="s">
        <v>16</v>
      </c>
      <c r="G72" s="171" t="s">
        <v>22</v>
      </c>
      <c r="H72" s="72"/>
      <c r="I72" s="138"/>
      <c r="J72" s="154"/>
      <c r="K72" s="24">
        <v>80</v>
      </c>
      <c r="L72" s="80">
        <f t="shared" si="19"/>
        <v>69.56521739130436</v>
      </c>
      <c r="M72" s="6">
        <f t="shared" si="16"/>
        <v>100</v>
      </c>
      <c r="N72" s="6">
        <f t="shared" si="17"/>
        <v>-14.999999999999982</v>
      </c>
      <c r="O72" s="7">
        <f t="shared" si="18"/>
        <v>20</v>
      </c>
      <c r="P72" s="30"/>
    </row>
    <row r="73" spans="1:16" ht="12.75">
      <c r="A73" s="6">
        <f t="shared" si="12"/>
        <v>-14.999999999999995</v>
      </c>
      <c r="B73" s="7">
        <f t="shared" si="13"/>
        <v>20</v>
      </c>
      <c r="C73" s="1">
        <f t="shared" si="14"/>
        <v>68.69565217391305</v>
      </c>
      <c r="D73" s="6">
        <f t="shared" si="15"/>
        <v>98.75</v>
      </c>
      <c r="E73" s="4">
        <v>79</v>
      </c>
      <c r="F73" s="160"/>
      <c r="G73" s="172"/>
      <c r="H73" s="72"/>
      <c r="I73" s="138"/>
      <c r="J73" s="145" t="s">
        <v>17</v>
      </c>
      <c r="K73" s="16">
        <v>79</v>
      </c>
      <c r="L73" s="11">
        <f t="shared" si="19"/>
        <v>68.69565217391305</v>
      </c>
      <c r="M73" s="6">
        <f t="shared" si="16"/>
        <v>98.75</v>
      </c>
      <c r="N73" s="6">
        <f t="shared" si="17"/>
        <v>-14.999999999999995</v>
      </c>
      <c r="O73" s="7">
        <f t="shared" si="18"/>
        <v>20</v>
      </c>
      <c r="P73" s="30"/>
    </row>
    <row r="74" spans="1:16" ht="12.75">
      <c r="A74" s="6">
        <f t="shared" si="12"/>
        <v>-14.999999999999984</v>
      </c>
      <c r="B74" s="7">
        <f t="shared" si="13"/>
        <v>20</v>
      </c>
      <c r="C74" s="1">
        <f t="shared" si="14"/>
        <v>67.82608695652175</v>
      </c>
      <c r="D74" s="6">
        <f t="shared" si="15"/>
        <v>97.5</v>
      </c>
      <c r="E74" s="4">
        <v>78</v>
      </c>
      <c r="F74" s="160"/>
      <c r="G74" s="172"/>
      <c r="H74" s="72"/>
      <c r="I74" s="138"/>
      <c r="J74" s="146"/>
      <c r="K74" s="4">
        <v>78</v>
      </c>
      <c r="L74" s="1">
        <f t="shared" si="19"/>
        <v>67.82608695652175</v>
      </c>
      <c r="M74" s="6">
        <f t="shared" si="16"/>
        <v>97.5</v>
      </c>
      <c r="N74" s="6">
        <f t="shared" si="17"/>
        <v>-14.999999999999984</v>
      </c>
      <c r="O74" s="7">
        <f t="shared" si="18"/>
        <v>20</v>
      </c>
      <c r="P74" s="30"/>
    </row>
    <row r="75" spans="1:16" ht="12.75">
      <c r="A75" s="6">
        <f t="shared" si="12"/>
        <v>-14.999999999999996</v>
      </c>
      <c r="B75" s="7">
        <f t="shared" si="13"/>
        <v>20</v>
      </c>
      <c r="C75" s="1">
        <f t="shared" si="14"/>
        <v>66.95652173913044</v>
      </c>
      <c r="D75" s="6">
        <f t="shared" si="15"/>
        <v>96.25</v>
      </c>
      <c r="E75" s="4">
        <v>77</v>
      </c>
      <c r="F75" s="160"/>
      <c r="G75" s="172"/>
      <c r="H75" s="72"/>
      <c r="I75" s="138"/>
      <c r="J75" s="146"/>
      <c r="K75" s="4">
        <v>77</v>
      </c>
      <c r="L75" s="1">
        <f t="shared" si="19"/>
        <v>66.95652173913044</v>
      </c>
      <c r="M75" s="6">
        <f t="shared" si="16"/>
        <v>96.25</v>
      </c>
      <c r="N75" s="6">
        <f t="shared" si="17"/>
        <v>-14.999999999999996</v>
      </c>
      <c r="O75" s="7">
        <f t="shared" si="18"/>
        <v>20</v>
      </c>
      <c r="P75" s="30"/>
    </row>
    <row r="76" spans="1:16" ht="12.75">
      <c r="A76" s="6">
        <f t="shared" si="12"/>
        <v>-14.999999999999984</v>
      </c>
      <c r="B76" s="7">
        <f t="shared" si="13"/>
        <v>20</v>
      </c>
      <c r="C76" s="1">
        <f t="shared" si="14"/>
        <v>66.08695652173914</v>
      </c>
      <c r="D76" s="6">
        <f t="shared" si="15"/>
        <v>95</v>
      </c>
      <c r="E76" s="4">
        <v>76</v>
      </c>
      <c r="F76" s="160"/>
      <c r="G76" s="172"/>
      <c r="H76" s="72"/>
      <c r="I76" s="138"/>
      <c r="J76" s="146"/>
      <c r="K76" s="4">
        <v>76</v>
      </c>
      <c r="L76" s="1">
        <f t="shared" si="19"/>
        <v>66.08695652173914</v>
      </c>
      <c r="M76" s="6">
        <f t="shared" si="16"/>
        <v>95</v>
      </c>
      <c r="N76" s="6">
        <f t="shared" si="17"/>
        <v>-14.999999999999984</v>
      </c>
      <c r="O76" s="7">
        <f t="shared" si="18"/>
        <v>20</v>
      </c>
      <c r="P76" s="30"/>
    </row>
    <row r="77" spans="1:16" s="6" customFormat="1" ht="12.75">
      <c r="A77" s="6">
        <f t="shared" si="12"/>
        <v>-14.999999999999998</v>
      </c>
      <c r="B77" s="7">
        <f t="shared" si="13"/>
        <v>20</v>
      </c>
      <c r="C77" s="6">
        <f t="shared" si="14"/>
        <v>65.21739130434783</v>
      </c>
      <c r="D77" s="6">
        <f t="shared" si="15"/>
        <v>93.75</v>
      </c>
      <c r="E77" s="4">
        <v>75</v>
      </c>
      <c r="F77" s="160"/>
      <c r="G77" s="172"/>
      <c r="H77" s="72"/>
      <c r="I77" s="138"/>
      <c r="J77" s="146"/>
      <c r="K77" s="4">
        <v>75</v>
      </c>
      <c r="L77" s="6">
        <f t="shared" si="19"/>
        <v>65.21739130434783</v>
      </c>
      <c r="M77" s="6">
        <f t="shared" si="16"/>
        <v>93.75</v>
      </c>
      <c r="N77" s="6">
        <f aca="true" t="shared" si="20" ref="N77:N87">(L77-K77)*100/L77</f>
        <v>-14.999999999999998</v>
      </c>
      <c r="O77" s="7">
        <f aca="true" t="shared" si="21" ref="O77:O87">(M77-K77)*100/M77</f>
        <v>20</v>
      </c>
      <c r="P77" s="31"/>
    </row>
    <row r="78" spans="1:16" ht="12.75">
      <c r="A78" s="6">
        <f t="shared" si="12"/>
        <v>-14.999999999999984</v>
      </c>
      <c r="B78" s="7">
        <f t="shared" si="13"/>
        <v>20</v>
      </c>
      <c r="C78" s="6">
        <f t="shared" si="14"/>
        <v>64.34782608695653</v>
      </c>
      <c r="D78" s="6">
        <f t="shared" si="15"/>
        <v>92.5</v>
      </c>
      <c r="E78" s="4">
        <v>74</v>
      </c>
      <c r="F78" s="160"/>
      <c r="G78" s="172"/>
      <c r="H78" s="72"/>
      <c r="I78" s="138"/>
      <c r="J78" s="146"/>
      <c r="K78" s="4">
        <v>74</v>
      </c>
      <c r="L78" s="6">
        <f t="shared" si="19"/>
        <v>64.34782608695653</v>
      </c>
      <c r="M78" s="6">
        <f t="shared" si="16"/>
        <v>92.5</v>
      </c>
      <c r="N78" s="6">
        <f t="shared" si="20"/>
        <v>-14.999999999999984</v>
      </c>
      <c r="O78" s="7">
        <f t="shared" si="21"/>
        <v>20</v>
      </c>
      <c r="P78" s="30"/>
    </row>
    <row r="79" spans="1:16" ht="12.75">
      <c r="A79" s="6">
        <f t="shared" si="12"/>
        <v>-14.999999999999986</v>
      </c>
      <c r="B79" s="7">
        <f t="shared" si="13"/>
        <v>20</v>
      </c>
      <c r="C79" s="6">
        <f t="shared" si="14"/>
        <v>63.478260869565226</v>
      </c>
      <c r="D79" s="6">
        <f t="shared" si="15"/>
        <v>91.25</v>
      </c>
      <c r="E79" s="4">
        <v>73</v>
      </c>
      <c r="F79" s="160"/>
      <c r="G79" s="172"/>
      <c r="H79" s="72"/>
      <c r="I79" s="138"/>
      <c r="J79" s="146"/>
      <c r="K79" s="4">
        <v>73</v>
      </c>
      <c r="L79" s="6">
        <f t="shared" si="19"/>
        <v>63.478260869565226</v>
      </c>
      <c r="M79" s="6">
        <f t="shared" si="16"/>
        <v>91.25</v>
      </c>
      <c r="N79" s="6">
        <f t="shared" si="20"/>
        <v>-14.999999999999986</v>
      </c>
      <c r="O79" s="7">
        <f t="shared" si="21"/>
        <v>20</v>
      </c>
      <c r="P79" s="30"/>
    </row>
    <row r="80" spans="1:16" ht="12.75">
      <c r="A80" s="6">
        <f t="shared" si="12"/>
        <v>-14.999999999999984</v>
      </c>
      <c r="B80" s="7">
        <f t="shared" si="13"/>
        <v>20</v>
      </c>
      <c r="C80" s="6">
        <f t="shared" si="14"/>
        <v>62.60869565217392</v>
      </c>
      <c r="D80" s="6">
        <f t="shared" si="15"/>
        <v>90</v>
      </c>
      <c r="E80" s="4">
        <v>72</v>
      </c>
      <c r="F80" s="160"/>
      <c r="G80" s="172"/>
      <c r="H80" s="72"/>
      <c r="I80" s="138"/>
      <c r="J80" s="146"/>
      <c r="K80" s="4">
        <v>72</v>
      </c>
      <c r="L80" s="6">
        <f t="shared" si="19"/>
        <v>62.60869565217392</v>
      </c>
      <c r="M80" s="6">
        <f t="shared" si="16"/>
        <v>90</v>
      </c>
      <c r="N80" s="6">
        <f t="shared" si="20"/>
        <v>-14.999999999999984</v>
      </c>
      <c r="O80" s="7">
        <f t="shared" si="21"/>
        <v>20</v>
      </c>
      <c r="P80" s="30"/>
    </row>
    <row r="81" spans="1:16" ht="12.75">
      <c r="A81" s="6">
        <f t="shared" si="12"/>
        <v>-14.999999999999986</v>
      </c>
      <c r="B81" s="7">
        <f t="shared" si="13"/>
        <v>20</v>
      </c>
      <c r="C81" s="6">
        <f t="shared" si="14"/>
        <v>61.739130434782616</v>
      </c>
      <c r="D81" s="6">
        <f t="shared" si="15"/>
        <v>88.75</v>
      </c>
      <c r="E81" s="4">
        <v>71</v>
      </c>
      <c r="F81" s="160"/>
      <c r="G81" s="172"/>
      <c r="H81" s="72"/>
      <c r="I81" s="138"/>
      <c r="J81" s="146"/>
      <c r="K81" s="4">
        <v>71</v>
      </c>
      <c r="L81" s="6">
        <f t="shared" si="19"/>
        <v>61.739130434782616</v>
      </c>
      <c r="M81" s="6">
        <f t="shared" si="16"/>
        <v>88.75</v>
      </c>
      <c r="N81" s="6">
        <f t="shared" si="20"/>
        <v>-14.999999999999986</v>
      </c>
      <c r="O81" s="7">
        <f t="shared" si="21"/>
        <v>20</v>
      </c>
      <c r="P81" s="30"/>
    </row>
    <row r="82" spans="1:16" ht="13.5" thickBot="1">
      <c r="A82" s="6">
        <f t="shared" si="12"/>
        <v>-14.999999999999986</v>
      </c>
      <c r="B82" s="7">
        <f t="shared" si="13"/>
        <v>20</v>
      </c>
      <c r="C82" s="6">
        <f t="shared" si="14"/>
        <v>60.86956521739131</v>
      </c>
      <c r="D82" s="6">
        <f t="shared" si="15"/>
        <v>87.5</v>
      </c>
      <c r="E82" s="4">
        <v>70</v>
      </c>
      <c r="F82" s="160"/>
      <c r="G82" s="172"/>
      <c r="H82" s="72"/>
      <c r="I82" s="139"/>
      <c r="J82" s="147"/>
      <c r="K82" s="93">
        <v>70</v>
      </c>
      <c r="L82" s="6">
        <f t="shared" si="19"/>
        <v>60.86956521739131</v>
      </c>
      <c r="M82" s="6">
        <f t="shared" si="16"/>
        <v>87.5</v>
      </c>
      <c r="N82" s="6">
        <f t="shared" si="20"/>
        <v>-14.999999999999986</v>
      </c>
      <c r="O82" s="7">
        <f t="shared" si="21"/>
        <v>20</v>
      </c>
      <c r="P82" s="30"/>
    </row>
    <row r="83" spans="1:16" ht="12.75">
      <c r="A83" s="6">
        <f t="shared" si="12"/>
        <v>-14.999999999999988</v>
      </c>
      <c r="B83" s="7">
        <f t="shared" si="13"/>
        <v>20</v>
      </c>
      <c r="C83" s="6">
        <f t="shared" si="14"/>
        <v>60.00000000000001</v>
      </c>
      <c r="D83" s="6">
        <f t="shared" si="15"/>
        <v>86.25</v>
      </c>
      <c r="E83" s="4">
        <v>69</v>
      </c>
      <c r="F83" s="160"/>
      <c r="G83" s="172"/>
      <c r="H83" s="66"/>
      <c r="I83" s="56"/>
      <c r="J83" s="148"/>
      <c r="K83" s="16">
        <v>69</v>
      </c>
      <c r="L83" s="6">
        <f t="shared" si="19"/>
        <v>60.00000000000001</v>
      </c>
      <c r="M83" s="6">
        <f t="shared" si="16"/>
        <v>86.25</v>
      </c>
      <c r="N83" s="6">
        <f t="shared" si="20"/>
        <v>-14.999999999999988</v>
      </c>
      <c r="O83" s="7">
        <f t="shared" si="21"/>
        <v>20</v>
      </c>
      <c r="P83" s="30"/>
    </row>
    <row r="84" spans="1:16" ht="12.75">
      <c r="A84" s="6">
        <f t="shared" si="12"/>
        <v>-14.999999999999988</v>
      </c>
      <c r="B84" s="7">
        <f t="shared" si="13"/>
        <v>20</v>
      </c>
      <c r="C84" s="6">
        <f t="shared" si="14"/>
        <v>59.1304347826087</v>
      </c>
      <c r="D84" s="6">
        <f t="shared" si="15"/>
        <v>85</v>
      </c>
      <c r="E84" s="4">
        <v>68</v>
      </c>
      <c r="F84" s="160"/>
      <c r="G84" s="172"/>
      <c r="H84" s="66"/>
      <c r="I84" s="53"/>
      <c r="J84" s="148"/>
      <c r="K84" s="4">
        <v>68</v>
      </c>
      <c r="L84" s="6">
        <f t="shared" si="19"/>
        <v>59.1304347826087</v>
      </c>
      <c r="M84" s="6">
        <f t="shared" si="16"/>
        <v>85</v>
      </c>
      <c r="N84" s="6">
        <f t="shared" si="20"/>
        <v>-14.999999999999988</v>
      </c>
      <c r="O84" s="7">
        <f t="shared" si="21"/>
        <v>20</v>
      </c>
      <c r="P84" s="30"/>
    </row>
    <row r="85" spans="1:16" ht="12.75">
      <c r="A85" s="6">
        <f t="shared" si="12"/>
        <v>-14.999999999999988</v>
      </c>
      <c r="B85" s="7">
        <f t="shared" si="13"/>
        <v>20</v>
      </c>
      <c r="C85" s="6">
        <f t="shared" si="14"/>
        <v>58.2608695652174</v>
      </c>
      <c r="D85" s="6">
        <f t="shared" si="15"/>
        <v>83.75</v>
      </c>
      <c r="E85" s="4">
        <v>67</v>
      </c>
      <c r="F85" s="160"/>
      <c r="G85" s="172"/>
      <c r="H85" s="66"/>
      <c r="I85" s="53"/>
      <c r="J85" s="148"/>
      <c r="K85" s="4">
        <v>67</v>
      </c>
      <c r="L85" s="6">
        <f t="shared" si="19"/>
        <v>58.2608695652174</v>
      </c>
      <c r="M85" s="6">
        <f t="shared" si="16"/>
        <v>83.75</v>
      </c>
      <c r="N85" s="6">
        <f t="shared" si="20"/>
        <v>-14.999999999999988</v>
      </c>
      <c r="O85" s="7">
        <f t="shared" si="21"/>
        <v>20</v>
      </c>
      <c r="P85" s="30"/>
    </row>
    <row r="86" spans="1:16" ht="12.75">
      <c r="A86" s="6">
        <f t="shared" si="12"/>
        <v>-14.999999999999988</v>
      </c>
      <c r="B86" s="7">
        <f t="shared" si="13"/>
        <v>20</v>
      </c>
      <c r="C86" s="6">
        <f t="shared" si="14"/>
        <v>57.39130434782609</v>
      </c>
      <c r="D86" s="6">
        <f t="shared" si="15"/>
        <v>82.5</v>
      </c>
      <c r="E86" s="4">
        <v>66</v>
      </c>
      <c r="F86" s="160"/>
      <c r="G86" s="172"/>
      <c r="H86" s="66"/>
      <c r="I86" s="53"/>
      <c r="J86" s="148"/>
      <c r="K86" s="4">
        <v>66</v>
      </c>
      <c r="L86" s="6">
        <f t="shared" si="19"/>
        <v>57.39130434782609</v>
      </c>
      <c r="M86" s="6">
        <f t="shared" si="16"/>
        <v>82.5</v>
      </c>
      <c r="N86" s="6">
        <f t="shared" si="20"/>
        <v>-14.999999999999988</v>
      </c>
      <c r="O86" s="7">
        <f t="shared" si="21"/>
        <v>20</v>
      </c>
      <c r="P86" s="30"/>
    </row>
    <row r="87" spans="1:16" ht="12.75" customHeight="1">
      <c r="A87" s="6">
        <f t="shared" si="12"/>
        <v>-14.99999999999999</v>
      </c>
      <c r="B87" s="7">
        <f t="shared" si="13"/>
        <v>20</v>
      </c>
      <c r="C87" s="6">
        <f t="shared" si="14"/>
        <v>56.52173913043479</v>
      </c>
      <c r="D87" s="6">
        <f t="shared" si="15"/>
        <v>81.25</v>
      </c>
      <c r="E87" s="4">
        <v>65</v>
      </c>
      <c r="F87" s="160"/>
      <c r="G87" s="172"/>
      <c r="H87" s="66"/>
      <c r="I87" s="53"/>
      <c r="J87" s="148"/>
      <c r="K87" s="4">
        <v>65</v>
      </c>
      <c r="L87" s="6">
        <f t="shared" si="19"/>
        <v>56.52173913043479</v>
      </c>
      <c r="M87" s="6">
        <f t="shared" si="16"/>
        <v>81.25</v>
      </c>
      <c r="N87" s="6">
        <f t="shared" si="20"/>
        <v>-14.99999999999999</v>
      </c>
      <c r="O87" s="7">
        <f t="shared" si="21"/>
        <v>20</v>
      </c>
      <c r="P87" s="30"/>
    </row>
    <row r="88" spans="1:16" ht="12.75" customHeight="1">
      <c r="A88" s="155" t="s">
        <v>3</v>
      </c>
      <c r="B88" s="155"/>
      <c r="C88" s="38" t="s">
        <v>6</v>
      </c>
      <c r="D88" s="39" t="s">
        <v>1</v>
      </c>
      <c r="F88" s="160"/>
      <c r="G88" s="172"/>
      <c r="H88" s="66"/>
      <c r="I88" s="53"/>
      <c r="J88" s="148"/>
      <c r="L88" s="38" t="s">
        <v>6</v>
      </c>
      <c r="M88" s="39" t="s">
        <v>1</v>
      </c>
      <c r="N88" s="155" t="s">
        <v>3</v>
      </c>
      <c r="O88" s="155"/>
      <c r="P88" s="30"/>
    </row>
    <row r="89" spans="1:16" ht="12.75">
      <c r="A89" s="6">
        <f aca="true" t="shared" si="22" ref="A89:A123">(C89-E89)*100/C89</f>
        <v>-14.999999999999988</v>
      </c>
      <c r="B89" s="7">
        <f aca="true" t="shared" si="23" ref="B89:B123">(D89-E89)*100/D89</f>
        <v>15.000000000000004</v>
      </c>
      <c r="C89" s="6">
        <f aca="true" t="shared" si="24" ref="C89:C123">E89/1.15</f>
        <v>55.652173913043484</v>
      </c>
      <c r="D89" s="6">
        <f aca="true" t="shared" si="25" ref="D89:D123">E89/0.85</f>
        <v>75.29411764705883</v>
      </c>
      <c r="E89" s="4">
        <v>64</v>
      </c>
      <c r="F89" s="160"/>
      <c r="G89" s="172"/>
      <c r="H89" s="66"/>
      <c r="I89" s="53"/>
      <c r="J89" s="148"/>
      <c r="K89" s="4">
        <v>64</v>
      </c>
      <c r="L89" s="6">
        <f aca="true" t="shared" si="26" ref="L89:L123">K89/1.15</f>
        <v>55.652173913043484</v>
      </c>
      <c r="M89" s="6">
        <f>K89/0.85</f>
        <v>75.29411764705883</v>
      </c>
      <c r="N89" s="6">
        <f aca="true" t="shared" si="27" ref="N89:N98">(L89-K89)*100/L89</f>
        <v>-14.999999999999988</v>
      </c>
      <c r="O89" s="7">
        <f aca="true" t="shared" si="28" ref="O89:O98">(M89-K89)*100/M89</f>
        <v>15.000000000000004</v>
      </c>
      <c r="P89" s="30"/>
    </row>
    <row r="90" spans="1:16" ht="12.75">
      <c r="A90" s="6">
        <f t="shared" si="22"/>
        <v>-14.99999999999999</v>
      </c>
      <c r="B90" s="7">
        <f t="shared" si="23"/>
        <v>15.000000000000007</v>
      </c>
      <c r="C90" s="6">
        <f t="shared" si="24"/>
        <v>54.78260869565218</v>
      </c>
      <c r="D90" s="6">
        <f t="shared" si="25"/>
        <v>74.11764705882354</v>
      </c>
      <c r="E90" s="4">
        <v>63</v>
      </c>
      <c r="F90" s="160"/>
      <c r="G90" s="172"/>
      <c r="H90" s="66"/>
      <c r="I90" s="53"/>
      <c r="J90" s="148"/>
      <c r="K90" s="4">
        <v>63</v>
      </c>
      <c r="L90" s="6">
        <f t="shared" si="26"/>
        <v>54.78260869565218</v>
      </c>
      <c r="M90" s="6">
        <f>K90/0.85</f>
        <v>74.11764705882354</v>
      </c>
      <c r="N90" s="6">
        <f t="shared" si="27"/>
        <v>-14.99999999999999</v>
      </c>
      <c r="O90" s="7">
        <f t="shared" si="28"/>
        <v>15.000000000000007</v>
      </c>
      <c r="P90" s="30"/>
    </row>
    <row r="91" spans="1:16" ht="12.75">
      <c r="A91" s="6">
        <f t="shared" si="22"/>
        <v>-14.99999999999999</v>
      </c>
      <c r="B91" s="7">
        <f t="shared" si="23"/>
        <v>14.999999999999996</v>
      </c>
      <c r="C91" s="74">
        <f t="shared" si="24"/>
        <v>53.913043478260875</v>
      </c>
      <c r="D91" s="75">
        <f t="shared" si="25"/>
        <v>72.94117647058823</v>
      </c>
      <c r="E91" s="23">
        <v>62</v>
      </c>
      <c r="F91" s="161"/>
      <c r="G91" s="172"/>
      <c r="H91" s="66"/>
      <c r="I91" s="53"/>
      <c r="J91" s="148"/>
      <c r="K91" s="4">
        <v>62</v>
      </c>
      <c r="L91" s="6">
        <f t="shared" si="26"/>
        <v>53.913043478260875</v>
      </c>
      <c r="M91" s="6">
        <f>K91/0.85</f>
        <v>72.94117647058823</v>
      </c>
      <c r="N91" s="6">
        <f t="shared" si="27"/>
        <v>-14.99999999999999</v>
      </c>
      <c r="O91" s="7">
        <f t="shared" si="28"/>
        <v>14.999999999999996</v>
      </c>
      <c r="P91" s="30"/>
    </row>
    <row r="92" spans="1:16" ht="12.75">
      <c r="A92" s="6">
        <f t="shared" si="22"/>
        <v>-14.999999999999991</v>
      </c>
      <c r="B92" s="7">
        <f t="shared" si="23"/>
        <v>15</v>
      </c>
      <c r="C92" s="18">
        <f t="shared" si="24"/>
        <v>53.04347826086957</v>
      </c>
      <c r="D92" s="18">
        <f t="shared" si="25"/>
        <v>71.76470588235294</v>
      </c>
      <c r="E92" s="16">
        <v>61</v>
      </c>
      <c r="F92" s="140" t="s">
        <v>35</v>
      </c>
      <c r="G92" s="172"/>
      <c r="H92" s="66"/>
      <c r="I92" s="55"/>
      <c r="J92" s="148"/>
      <c r="K92" s="4">
        <v>61</v>
      </c>
      <c r="L92" s="6">
        <f t="shared" si="26"/>
        <v>53.04347826086957</v>
      </c>
      <c r="M92" s="6">
        <f>K92/0.85</f>
        <v>71.76470588235294</v>
      </c>
      <c r="N92" s="6">
        <f t="shared" si="27"/>
        <v>-14.999999999999991</v>
      </c>
      <c r="O92" s="7">
        <f t="shared" si="28"/>
        <v>15</v>
      </c>
      <c r="P92" s="30"/>
    </row>
    <row r="93" spans="1:16" ht="12.75">
      <c r="A93" s="6">
        <f t="shared" si="22"/>
        <v>-14.999999999999991</v>
      </c>
      <c r="B93" s="7">
        <f t="shared" si="23"/>
        <v>15.000000000000007</v>
      </c>
      <c r="C93" s="6">
        <f t="shared" si="24"/>
        <v>52.173913043478265</v>
      </c>
      <c r="D93" s="6">
        <f t="shared" si="25"/>
        <v>70.58823529411765</v>
      </c>
      <c r="E93" s="4">
        <v>60</v>
      </c>
      <c r="F93" s="141"/>
      <c r="G93" s="172"/>
      <c r="H93" s="66"/>
      <c r="I93" s="55"/>
      <c r="J93" s="149"/>
      <c r="K93" s="4">
        <v>60</v>
      </c>
      <c r="L93" s="6">
        <f t="shared" si="26"/>
        <v>52.173913043478265</v>
      </c>
      <c r="M93" s="6">
        <f>K93/0.85</f>
        <v>70.58823529411765</v>
      </c>
      <c r="N93" s="6">
        <f t="shared" si="27"/>
        <v>-14.999999999999991</v>
      </c>
      <c r="O93" s="7">
        <f t="shared" si="28"/>
        <v>15.000000000000007</v>
      </c>
      <c r="P93" s="30"/>
    </row>
    <row r="94" spans="1:16" ht="12.75">
      <c r="A94" s="6">
        <f t="shared" si="22"/>
        <v>-14.999999999999991</v>
      </c>
      <c r="B94" s="7">
        <f t="shared" si="23"/>
        <v>14.999999999999993</v>
      </c>
      <c r="C94" s="6">
        <f t="shared" si="24"/>
        <v>51.30434782608696</v>
      </c>
      <c r="D94" s="6">
        <f t="shared" si="25"/>
        <v>69.41176470588235</v>
      </c>
      <c r="E94" s="4">
        <v>59</v>
      </c>
      <c r="F94" s="141"/>
      <c r="G94" s="172"/>
      <c r="H94" s="66"/>
      <c r="I94" s="55"/>
      <c r="J94" s="134" t="s">
        <v>33</v>
      </c>
      <c r="K94" s="4">
        <v>59</v>
      </c>
      <c r="L94" s="6">
        <f t="shared" si="26"/>
        <v>51.30434782608696</v>
      </c>
      <c r="M94" s="6">
        <f aca="true" t="shared" si="29" ref="M94:M123">K94/0.85</f>
        <v>69.41176470588235</v>
      </c>
      <c r="N94" s="6">
        <f t="shared" si="27"/>
        <v>-14.999999999999991</v>
      </c>
      <c r="O94" s="7">
        <f t="shared" si="28"/>
        <v>14.999999999999993</v>
      </c>
      <c r="P94" s="30"/>
    </row>
    <row r="95" spans="1:16" ht="12.75">
      <c r="A95" s="6">
        <f t="shared" si="22"/>
        <v>-14.999999999999991</v>
      </c>
      <c r="B95" s="7">
        <f t="shared" si="23"/>
        <v>15</v>
      </c>
      <c r="C95" s="6">
        <f t="shared" si="24"/>
        <v>50.434782608695656</v>
      </c>
      <c r="D95" s="6">
        <f t="shared" si="25"/>
        <v>68.23529411764706</v>
      </c>
      <c r="E95" s="4">
        <v>58</v>
      </c>
      <c r="F95" s="141"/>
      <c r="G95" s="172"/>
      <c r="H95" s="66"/>
      <c r="I95" s="55"/>
      <c r="J95" s="134"/>
      <c r="K95" s="4">
        <v>58</v>
      </c>
      <c r="L95" s="6">
        <f t="shared" si="26"/>
        <v>50.434782608695656</v>
      </c>
      <c r="M95" s="6">
        <f t="shared" si="29"/>
        <v>68.23529411764706</v>
      </c>
      <c r="N95" s="6">
        <f t="shared" si="27"/>
        <v>-14.999999999999991</v>
      </c>
      <c r="O95" s="7">
        <f t="shared" si="28"/>
        <v>15</v>
      </c>
      <c r="P95" s="30"/>
    </row>
    <row r="96" spans="1:16" ht="12.75">
      <c r="A96" s="6">
        <f t="shared" si="22"/>
        <v>-14.999999999999993</v>
      </c>
      <c r="B96" s="7">
        <f t="shared" si="23"/>
        <v>15.000000000000004</v>
      </c>
      <c r="C96" s="6">
        <f t="shared" si="24"/>
        <v>49.56521739130435</v>
      </c>
      <c r="D96" s="6">
        <f t="shared" si="25"/>
        <v>67.05882352941177</v>
      </c>
      <c r="E96" s="4">
        <v>57</v>
      </c>
      <c r="F96" s="141"/>
      <c r="G96" s="172"/>
      <c r="H96" s="66"/>
      <c r="I96" s="55"/>
      <c r="J96" s="134"/>
      <c r="K96" s="4">
        <v>57</v>
      </c>
      <c r="L96" s="6">
        <f t="shared" si="26"/>
        <v>49.56521739130435</v>
      </c>
      <c r="M96" s="6">
        <f t="shared" si="29"/>
        <v>67.05882352941177</v>
      </c>
      <c r="N96" s="6">
        <f t="shared" si="27"/>
        <v>-14.999999999999993</v>
      </c>
      <c r="O96" s="7">
        <f t="shared" si="28"/>
        <v>15.000000000000004</v>
      </c>
      <c r="P96" s="30"/>
    </row>
    <row r="97" spans="1:16" ht="12.75">
      <c r="A97" s="6">
        <f t="shared" si="22"/>
        <v>-14.999999999999991</v>
      </c>
      <c r="B97" s="7">
        <f t="shared" si="23"/>
        <v>15.000000000000009</v>
      </c>
      <c r="C97" s="6">
        <f t="shared" si="24"/>
        <v>48.69565217391305</v>
      </c>
      <c r="D97" s="6">
        <f t="shared" si="25"/>
        <v>65.88235294117648</v>
      </c>
      <c r="E97" s="4">
        <v>56</v>
      </c>
      <c r="F97" s="141"/>
      <c r="G97" s="172"/>
      <c r="H97" s="66"/>
      <c r="I97" s="55"/>
      <c r="J97" s="134"/>
      <c r="K97" s="4">
        <v>56</v>
      </c>
      <c r="L97" s="6">
        <f t="shared" si="26"/>
        <v>48.69565217391305</v>
      </c>
      <c r="M97" s="6">
        <f t="shared" si="29"/>
        <v>65.88235294117648</v>
      </c>
      <c r="N97" s="6">
        <f t="shared" si="27"/>
        <v>-14.999999999999991</v>
      </c>
      <c r="O97" s="7">
        <f t="shared" si="28"/>
        <v>15.000000000000009</v>
      </c>
      <c r="P97" s="30"/>
    </row>
    <row r="98" spans="1:16" ht="12.75">
      <c r="A98" s="6">
        <f t="shared" si="22"/>
        <v>-14.999999999999993</v>
      </c>
      <c r="B98" s="7">
        <f t="shared" si="23"/>
        <v>14.999999999999996</v>
      </c>
      <c r="C98" s="6">
        <f t="shared" si="24"/>
        <v>47.82608695652174</v>
      </c>
      <c r="D98" s="6">
        <f t="shared" si="25"/>
        <v>64.70588235294117</v>
      </c>
      <c r="E98" s="4">
        <v>55</v>
      </c>
      <c r="F98" s="141"/>
      <c r="G98" s="172"/>
      <c r="H98" s="66"/>
      <c r="I98" s="55"/>
      <c r="J98" s="134"/>
      <c r="K98" s="78">
        <v>55</v>
      </c>
      <c r="L98" s="6">
        <f t="shared" si="26"/>
        <v>47.82608695652174</v>
      </c>
      <c r="M98" s="6">
        <f t="shared" si="29"/>
        <v>64.70588235294117</v>
      </c>
      <c r="N98" s="6">
        <f t="shared" si="27"/>
        <v>-14.999999999999993</v>
      </c>
      <c r="O98" s="7">
        <f t="shared" si="28"/>
        <v>14.999999999999996</v>
      </c>
      <c r="P98" s="30"/>
    </row>
    <row r="99" spans="1:16" ht="12.75">
      <c r="A99" s="6">
        <f t="shared" si="22"/>
        <v>-14.999999999999995</v>
      </c>
      <c r="B99" s="7">
        <f t="shared" si="23"/>
        <v>15.000000000000002</v>
      </c>
      <c r="C99" s="6">
        <f t="shared" si="24"/>
        <v>46.95652173913044</v>
      </c>
      <c r="D99" s="6">
        <f t="shared" si="25"/>
        <v>63.529411764705884</v>
      </c>
      <c r="E99" s="4">
        <v>54</v>
      </c>
      <c r="F99" s="141"/>
      <c r="G99" s="172"/>
      <c r="H99" s="66"/>
      <c r="I99" s="55"/>
      <c r="J99" s="134"/>
      <c r="K99" s="78">
        <v>54</v>
      </c>
      <c r="L99" s="6">
        <f t="shared" si="26"/>
        <v>46.95652173913044</v>
      </c>
      <c r="M99" s="6">
        <f t="shared" si="29"/>
        <v>63.529411764705884</v>
      </c>
      <c r="N99" s="6">
        <f aca="true" t="shared" si="30" ref="N99:N123">(L99-K99)*100/L99</f>
        <v>-14.999999999999995</v>
      </c>
      <c r="O99" s="7">
        <f aca="true" t="shared" si="31" ref="O99:O123">(M99-K99)*100/M99</f>
        <v>15.000000000000002</v>
      </c>
      <c r="P99" s="30"/>
    </row>
    <row r="100" spans="1:16" ht="12.75">
      <c r="A100" s="6">
        <f t="shared" si="22"/>
        <v>-14.999999999999995</v>
      </c>
      <c r="B100" s="7">
        <f t="shared" si="23"/>
        <v>14.999999999999998</v>
      </c>
      <c r="C100" s="6">
        <f t="shared" si="24"/>
        <v>46.08695652173913</v>
      </c>
      <c r="D100" s="6">
        <f t="shared" si="25"/>
        <v>62.35294117647059</v>
      </c>
      <c r="E100" s="4">
        <v>53</v>
      </c>
      <c r="F100" s="141"/>
      <c r="G100" s="172"/>
      <c r="H100" s="66"/>
      <c r="I100" s="55"/>
      <c r="J100" s="134"/>
      <c r="K100" s="78">
        <v>53</v>
      </c>
      <c r="L100" s="6">
        <f t="shared" si="26"/>
        <v>46.08695652173913</v>
      </c>
      <c r="M100" s="6">
        <f t="shared" si="29"/>
        <v>62.35294117647059</v>
      </c>
      <c r="N100" s="6">
        <f t="shared" si="30"/>
        <v>-14.999999999999995</v>
      </c>
      <c r="O100" s="7">
        <f t="shared" si="31"/>
        <v>14.999999999999998</v>
      </c>
      <c r="P100" s="30"/>
    </row>
    <row r="101" spans="1:16" ht="12.75">
      <c r="A101" s="6">
        <f t="shared" si="22"/>
        <v>-14.999999999999996</v>
      </c>
      <c r="B101" s="7">
        <f t="shared" si="23"/>
        <v>15.000000000000005</v>
      </c>
      <c r="C101" s="6">
        <f t="shared" si="24"/>
        <v>45.21739130434783</v>
      </c>
      <c r="D101" s="6">
        <f t="shared" si="25"/>
        <v>61.1764705882353</v>
      </c>
      <c r="E101" s="4">
        <v>52</v>
      </c>
      <c r="F101" s="141"/>
      <c r="G101" s="172"/>
      <c r="H101" s="66"/>
      <c r="I101" s="55"/>
      <c r="J101" s="134"/>
      <c r="K101" s="78">
        <v>52</v>
      </c>
      <c r="L101" s="6">
        <f t="shared" si="26"/>
        <v>45.21739130434783</v>
      </c>
      <c r="M101" s="6">
        <f t="shared" si="29"/>
        <v>61.1764705882353</v>
      </c>
      <c r="N101" s="6">
        <f t="shared" si="30"/>
        <v>-14.999999999999996</v>
      </c>
      <c r="O101" s="7">
        <f t="shared" si="31"/>
        <v>15.000000000000005</v>
      </c>
      <c r="P101" s="30"/>
    </row>
    <row r="102" spans="1:16" ht="12.75">
      <c r="A102" s="6">
        <f t="shared" si="22"/>
        <v>-14.999999999999995</v>
      </c>
      <c r="B102" s="7">
        <f t="shared" si="23"/>
        <v>15</v>
      </c>
      <c r="C102" s="6">
        <f t="shared" si="24"/>
        <v>44.34782608695652</v>
      </c>
      <c r="D102" s="6">
        <f t="shared" si="25"/>
        <v>60</v>
      </c>
      <c r="E102" s="4">
        <v>51</v>
      </c>
      <c r="F102" s="141"/>
      <c r="G102" s="172"/>
      <c r="H102" s="66"/>
      <c r="I102" s="55"/>
      <c r="J102" s="134"/>
      <c r="K102" s="78">
        <v>51</v>
      </c>
      <c r="L102" s="6">
        <f t="shared" si="26"/>
        <v>44.34782608695652</v>
      </c>
      <c r="M102" s="6">
        <f t="shared" si="29"/>
        <v>60</v>
      </c>
      <c r="N102" s="6">
        <f t="shared" si="30"/>
        <v>-14.999999999999995</v>
      </c>
      <c r="O102" s="7">
        <f t="shared" si="31"/>
        <v>15</v>
      </c>
      <c r="P102" s="30"/>
    </row>
    <row r="103" spans="1:16" ht="13.5" thickBot="1">
      <c r="A103" s="6">
        <f t="shared" si="22"/>
        <v>-14.999999999999996</v>
      </c>
      <c r="B103" s="7">
        <f t="shared" si="23"/>
        <v>15.000000000000005</v>
      </c>
      <c r="C103" s="6">
        <f t="shared" si="24"/>
        <v>43.47826086956522</v>
      </c>
      <c r="D103" s="6">
        <f t="shared" si="25"/>
        <v>58.82352941176471</v>
      </c>
      <c r="E103" s="92">
        <v>50</v>
      </c>
      <c r="F103" s="142"/>
      <c r="G103" s="173"/>
      <c r="H103" s="67"/>
      <c r="I103" s="55"/>
      <c r="J103" s="134"/>
      <c r="K103" s="78">
        <v>50</v>
      </c>
      <c r="L103" s="6">
        <f t="shared" si="26"/>
        <v>43.47826086956522</v>
      </c>
      <c r="M103" s="6">
        <f t="shared" si="29"/>
        <v>58.82352941176471</v>
      </c>
      <c r="N103" s="6">
        <f t="shared" si="30"/>
        <v>-14.999999999999996</v>
      </c>
      <c r="O103" s="7">
        <f t="shared" si="31"/>
        <v>15.000000000000005</v>
      </c>
      <c r="P103" s="30"/>
    </row>
    <row r="104" spans="1:16" ht="12.75">
      <c r="A104" s="6">
        <f t="shared" si="22"/>
        <v>-14.999999999999998</v>
      </c>
      <c r="B104" s="7">
        <f t="shared" si="23"/>
        <v>15.000000000000002</v>
      </c>
      <c r="C104" s="1">
        <f t="shared" si="24"/>
        <v>42.608695652173914</v>
      </c>
      <c r="D104" s="6">
        <f t="shared" si="25"/>
        <v>57.64705882352941</v>
      </c>
      <c r="E104" s="91">
        <v>49</v>
      </c>
      <c r="F104" s="143"/>
      <c r="G104" s="69"/>
      <c r="H104" s="64"/>
      <c r="I104" s="55"/>
      <c r="J104" s="134"/>
      <c r="K104" s="77">
        <v>49</v>
      </c>
      <c r="L104" s="1">
        <f t="shared" si="26"/>
        <v>42.608695652173914</v>
      </c>
      <c r="M104" s="6">
        <f t="shared" si="29"/>
        <v>57.64705882352941</v>
      </c>
      <c r="N104" s="6">
        <f t="shared" si="30"/>
        <v>-14.999999999999998</v>
      </c>
      <c r="O104" s="7">
        <f t="shared" si="31"/>
        <v>15.000000000000002</v>
      </c>
      <c r="P104" s="30"/>
    </row>
    <row r="105" spans="1:16" ht="12.75">
      <c r="A105" s="6">
        <f t="shared" si="22"/>
        <v>-14.999999999999996</v>
      </c>
      <c r="B105" s="7">
        <f t="shared" si="23"/>
        <v>14.999999999999998</v>
      </c>
      <c r="C105" s="1">
        <f t="shared" si="24"/>
        <v>41.73913043478261</v>
      </c>
      <c r="D105" s="6">
        <f t="shared" si="25"/>
        <v>56.470588235294116</v>
      </c>
      <c r="E105" s="25">
        <v>48</v>
      </c>
      <c r="F105" s="143"/>
      <c r="G105" s="55"/>
      <c r="H105" s="64"/>
      <c r="I105" s="55"/>
      <c r="J105" s="134"/>
      <c r="K105" s="77">
        <v>48</v>
      </c>
      <c r="L105" s="1">
        <f t="shared" si="26"/>
        <v>41.73913043478261</v>
      </c>
      <c r="M105" s="6">
        <f t="shared" si="29"/>
        <v>56.470588235294116</v>
      </c>
      <c r="N105" s="6">
        <f t="shared" si="30"/>
        <v>-14.999999999999996</v>
      </c>
      <c r="O105" s="7">
        <f t="shared" si="31"/>
        <v>14.999999999999998</v>
      </c>
      <c r="P105" s="30"/>
    </row>
    <row r="106" spans="1:16" ht="12.75">
      <c r="A106" s="6">
        <f t="shared" si="22"/>
        <v>-14.999999999999998</v>
      </c>
      <c r="B106" s="7">
        <f t="shared" si="23"/>
        <v>15.000000000000005</v>
      </c>
      <c r="C106" s="1">
        <f t="shared" si="24"/>
        <v>40.869565217391305</v>
      </c>
      <c r="D106" s="6">
        <f t="shared" si="25"/>
        <v>55.294117647058826</v>
      </c>
      <c r="E106" s="25">
        <v>47</v>
      </c>
      <c r="F106" s="143"/>
      <c r="G106" s="55"/>
      <c r="H106" s="64"/>
      <c r="I106" s="55"/>
      <c r="J106" s="134"/>
      <c r="K106" s="77">
        <v>47</v>
      </c>
      <c r="L106" s="1">
        <f t="shared" si="26"/>
        <v>40.869565217391305</v>
      </c>
      <c r="M106" s="6">
        <f t="shared" si="29"/>
        <v>55.294117647058826</v>
      </c>
      <c r="N106" s="6">
        <f t="shared" si="30"/>
        <v>-14.999999999999998</v>
      </c>
      <c r="O106" s="7">
        <f t="shared" si="31"/>
        <v>15.000000000000005</v>
      </c>
      <c r="P106" s="30"/>
    </row>
    <row r="107" spans="1:16" ht="12.75">
      <c r="A107" s="6">
        <f t="shared" si="22"/>
        <v>-15</v>
      </c>
      <c r="B107" s="7">
        <f t="shared" si="23"/>
        <v>15</v>
      </c>
      <c r="C107" s="1">
        <f t="shared" si="24"/>
        <v>40</v>
      </c>
      <c r="D107" s="6">
        <f t="shared" si="25"/>
        <v>54.11764705882353</v>
      </c>
      <c r="E107" s="25">
        <v>46</v>
      </c>
      <c r="F107" s="144"/>
      <c r="G107" s="55"/>
      <c r="H107" s="64"/>
      <c r="I107" s="55"/>
      <c r="J107" s="134"/>
      <c r="K107" s="77">
        <v>46</v>
      </c>
      <c r="L107" s="1">
        <f t="shared" si="26"/>
        <v>40</v>
      </c>
      <c r="M107" s="6">
        <f t="shared" si="29"/>
        <v>54.11764705882353</v>
      </c>
      <c r="N107" s="6">
        <f t="shared" si="30"/>
        <v>-15</v>
      </c>
      <c r="O107" s="7">
        <f t="shared" si="31"/>
        <v>15</v>
      </c>
      <c r="P107" s="30"/>
    </row>
    <row r="108" spans="1:16" ht="12.75">
      <c r="A108" s="6">
        <f t="shared" si="22"/>
        <v>-15.000000000000002</v>
      </c>
      <c r="B108" s="7">
        <f t="shared" si="23"/>
        <v>15.000000000000005</v>
      </c>
      <c r="C108" s="1">
        <f t="shared" si="24"/>
        <v>39.130434782608695</v>
      </c>
      <c r="D108" s="6">
        <f t="shared" si="25"/>
        <v>52.94117647058824</v>
      </c>
      <c r="E108" s="25">
        <v>45</v>
      </c>
      <c r="F108" s="134" t="s">
        <v>34</v>
      </c>
      <c r="G108" s="40"/>
      <c r="H108" s="65"/>
      <c r="I108" s="40"/>
      <c r="J108" s="134"/>
      <c r="K108" s="77">
        <v>45</v>
      </c>
      <c r="L108" s="1">
        <f t="shared" si="26"/>
        <v>39.130434782608695</v>
      </c>
      <c r="M108" s="6">
        <f t="shared" si="29"/>
        <v>52.94117647058824</v>
      </c>
      <c r="N108" s="6">
        <f t="shared" si="30"/>
        <v>-15.000000000000002</v>
      </c>
      <c r="O108" s="7">
        <f t="shared" si="31"/>
        <v>15.000000000000005</v>
      </c>
      <c r="P108" s="30"/>
    </row>
    <row r="109" spans="1:16" ht="12.75">
      <c r="A109" s="6">
        <f t="shared" si="22"/>
        <v>-14.99999999999998</v>
      </c>
      <c r="B109" s="7">
        <f t="shared" si="23"/>
        <v>15</v>
      </c>
      <c r="C109" s="1">
        <f t="shared" si="24"/>
        <v>38.2608695652174</v>
      </c>
      <c r="D109" s="6">
        <f t="shared" si="25"/>
        <v>51.76470588235294</v>
      </c>
      <c r="E109" s="25">
        <v>44</v>
      </c>
      <c r="F109" s="134"/>
      <c r="G109" s="40"/>
      <c r="H109" s="65"/>
      <c r="I109" s="40"/>
      <c r="J109" s="134"/>
      <c r="K109" s="77">
        <v>44</v>
      </c>
      <c r="L109" s="1">
        <f t="shared" si="26"/>
        <v>38.2608695652174</v>
      </c>
      <c r="M109" s="6">
        <f t="shared" si="29"/>
        <v>51.76470588235294</v>
      </c>
      <c r="N109" s="6">
        <f t="shared" si="30"/>
        <v>-14.99999999999998</v>
      </c>
      <c r="O109" s="7">
        <f t="shared" si="31"/>
        <v>15</v>
      </c>
      <c r="P109" s="30"/>
    </row>
    <row r="110" spans="1:16" ht="12.75">
      <c r="A110" s="6">
        <f t="shared" si="22"/>
        <v>-14.99999999999998</v>
      </c>
      <c r="B110" s="7">
        <f t="shared" si="23"/>
        <v>14.999999999999996</v>
      </c>
      <c r="C110" s="1">
        <f t="shared" si="24"/>
        <v>37.39130434782609</v>
      </c>
      <c r="D110" s="6">
        <f t="shared" si="25"/>
        <v>50.588235294117645</v>
      </c>
      <c r="E110" s="25">
        <v>43</v>
      </c>
      <c r="F110" s="134"/>
      <c r="G110" s="40"/>
      <c r="H110" s="65"/>
      <c r="I110" s="40"/>
      <c r="J110" s="134"/>
      <c r="K110" s="77">
        <v>43</v>
      </c>
      <c r="L110" s="1">
        <f t="shared" si="26"/>
        <v>37.39130434782609</v>
      </c>
      <c r="M110" s="6">
        <f t="shared" si="29"/>
        <v>50.588235294117645</v>
      </c>
      <c r="N110" s="6">
        <f t="shared" si="30"/>
        <v>-14.99999999999998</v>
      </c>
      <c r="O110" s="7">
        <f t="shared" si="31"/>
        <v>14.999999999999996</v>
      </c>
      <c r="P110" s="30"/>
    </row>
    <row r="111" spans="1:16" ht="12.75">
      <c r="A111" s="6">
        <f t="shared" si="22"/>
        <v>-14.999999999999982</v>
      </c>
      <c r="B111" s="7">
        <f t="shared" si="23"/>
        <v>15.000000000000004</v>
      </c>
      <c r="C111" s="1">
        <f t="shared" si="24"/>
        <v>36.52173913043479</v>
      </c>
      <c r="D111" s="6">
        <f t="shared" si="25"/>
        <v>49.411764705882355</v>
      </c>
      <c r="E111" s="25">
        <v>42</v>
      </c>
      <c r="F111" s="134"/>
      <c r="G111" s="40"/>
      <c r="H111" s="65"/>
      <c r="I111" s="40"/>
      <c r="J111" s="134"/>
      <c r="K111" s="77">
        <v>42</v>
      </c>
      <c r="L111" s="1">
        <f t="shared" si="26"/>
        <v>36.52173913043479</v>
      </c>
      <c r="M111" s="6">
        <f t="shared" si="29"/>
        <v>49.411764705882355</v>
      </c>
      <c r="N111" s="6">
        <f t="shared" si="30"/>
        <v>-14.999999999999982</v>
      </c>
      <c r="O111" s="7">
        <f t="shared" si="31"/>
        <v>15.000000000000004</v>
      </c>
      <c r="P111" s="30"/>
    </row>
    <row r="112" spans="1:16" ht="12.75">
      <c r="A112" s="6">
        <f t="shared" si="22"/>
        <v>-14.99999999999998</v>
      </c>
      <c r="B112" s="7">
        <f t="shared" si="23"/>
        <v>15</v>
      </c>
      <c r="C112" s="1">
        <f t="shared" si="24"/>
        <v>35.652173913043484</v>
      </c>
      <c r="D112" s="6">
        <f t="shared" si="25"/>
        <v>48.23529411764706</v>
      </c>
      <c r="E112" s="25">
        <v>41</v>
      </c>
      <c r="F112" s="134"/>
      <c r="G112" s="40"/>
      <c r="H112" s="65"/>
      <c r="I112" s="40"/>
      <c r="J112" s="134"/>
      <c r="K112" s="77">
        <v>41</v>
      </c>
      <c r="L112" s="1">
        <f t="shared" si="26"/>
        <v>35.652173913043484</v>
      </c>
      <c r="M112" s="6">
        <f t="shared" si="29"/>
        <v>48.23529411764706</v>
      </c>
      <c r="N112" s="6">
        <f t="shared" si="30"/>
        <v>-14.99999999999998</v>
      </c>
      <c r="O112" s="7">
        <f t="shared" si="31"/>
        <v>15</v>
      </c>
      <c r="P112" s="30"/>
    </row>
    <row r="113" spans="1:16" ht="12.75">
      <c r="A113" s="6">
        <f t="shared" si="22"/>
        <v>-14.999999999999982</v>
      </c>
      <c r="B113" s="7">
        <f t="shared" si="23"/>
        <v>15.000000000000005</v>
      </c>
      <c r="C113" s="1">
        <f t="shared" si="24"/>
        <v>34.78260869565218</v>
      </c>
      <c r="D113" s="6">
        <f t="shared" si="25"/>
        <v>47.05882352941177</v>
      </c>
      <c r="E113" s="77">
        <v>40</v>
      </c>
      <c r="F113" s="134"/>
      <c r="G113" s="40"/>
      <c r="H113" s="65"/>
      <c r="I113" s="40"/>
      <c r="J113" s="134"/>
      <c r="K113" s="77">
        <v>40</v>
      </c>
      <c r="L113" s="1">
        <f t="shared" si="26"/>
        <v>34.78260869565218</v>
      </c>
      <c r="M113" s="6">
        <f t="shared" si="29"/>
        <v>47.05882352941177</v>
      </c>
      <c r="N113" s="6">
        <f t="shared" si="30"/>
        <v>-14.999999999999982</v>
      </c>
      <c r="O113" s="7">
        <f t="shared" si="31"/>
        <v>15.000000000000005</v>
      </c>
      <c r="P113" s="30"/>
    </row>
    <row r="114" spans="1:16" ht="12.75">
      <c r="A114" s="6">
        <f t="shared" si="22"/>
        <v>-14.999999999999984</v>
      </c>
      <c r="B114" s="7">
        <f t="shared" si="23"/>
        <v>15</v>
      </c>
      <c r="C114" s="1">
        <f t="shared" si="24"/>
        <v>33.913043478260875</v>
      </c>
      <c r="D114" s="6">
        <f t="shared" si="25"/>
        <v>45.88235294117647</v>
      </c>
      <c r="E114" s="77">
        <v>39</v>
      </c>
      <c r="F114" s="134"/>
      <c r="G114" s="40"/>
      <c r="H114" s="65"/>
      <c r="I114" s="40"/>
      <c r="J114" s="134"/>
      <c r="K114" s="77">
        <v>39</v>
      </c>
      <c r="L114" s="1">
        <f t="shared" si="26"/>
        <v>33.913043478260875</v>
      </c>
      <c r="M114" s="6">
        <f t="shared" si="29"/>
        <v>45.88235294117647</v>
      </c>
      <c r="N114" s="6">
        <f t="shared" si="30"/>
        <v>-14.999999999999984</v>
      </c>
      <c r="O114" s="7">
        <f t="shared" si="31"/>
        <v>15</v>
      </c>
      <c r="P114" s="30"/>
    </row>
    <row r="115" spans="1:16" ht="12.75">
      <c r="A115" s="6">
        <f t="shared" si="22"/>
        <v>-14.999999999999984</v>
      </c>
      <c r="B115" s="7">
        <f t="shared" si="23"/>
        <v>15.000000000000009</v>
      </c>
      <c r="C115" s="1">
        <f t="shared" si="24"/>
        <v>33.04347826086957</v>
      </c>
      <c r="D115" s="6">
        <f t="shared" si="25"/>
        <v>44.70588235294118</v>
      </c>
      <c r="E115" s="77">
        <v>38</v>
      </c>
      <c r="F115" s="134"/>
      <c r="G115" s="40"/>
      <c r="H115" s="65"/>
      <c r="I115" s="40"/>
      <c r="J115" s="134"/>
      <c r="K115" s="77">
        <v>38</v>
      </c>
      <c r="L115" s="1">
        <f t="shared" si="26"/>
        <v>33.04347826086957</v>
      </c>
      <c r="M115" s="6">
        <f t="shared" si="29"/>
        <v>44.70588235294118</v>
      </c>
      <c r="N115" s="6">
        <f t="shared" si="30"/>
        <v>-14.999999999999984</v>
      </c>
      <c r="O115" s="7">
        <f t="shared" si="31"/>
        <v>15.000000000000009</v>
      </c>
      <c r="P115" s="30"/>
    </row>
    <row r="116" spans="1:16" ht="12.75">
      <c r="A116" s="6">
        <f t="shared" si="22"/>
        <v>-14.999999999999984</v>
      </c>
      <c r="B116" s="7">
        <f t="shared" si="23"/>
        <v>15.000000000000004</v>
      </c>
      <c r="C116" s="1">
        <f t="shared" si="24"/>
        <v>32.173913043478265</v>
      </c>
      <c r="D116" s="6">
        <f t="shared" si="25"/>
        <v>43.529411764705884</v>
      </c>
      <c r="E116" s="77">
        <v>37</v>
      </c>
      <c r="F116" s="134"/>
      <c r="G116" s="40"/>
      <c r="H116" s="65"/>
      <c r="I116" s="40"/>
      <c r="J116" s="134"/>
      <c r="K116" s="77">
        <v>37</v>
      </c>
      <c r="L116" s="1">
        <f t="shared" si="26"/>
        <v>32.173913043478265</v>
      </c>
      <c r="M116" s="6">
        <f t="shared" si="29"/>
        <v>43.529411764705884</v>
      </c>
      <c r="N116" s="6">
        <f t="shared" si="30"/>
        <v>-14.999999999999984</v>
      </c>
      <c r="O116" s="7">
        <f t="shared" si="31"/>
        <v>15.000000000000004</v>
      </c>
      <c r="P116" s="30"/>
    </row>
    <row r="117" spans="1:16" ht="12.75">
      <c r="A117" s="1">
        <f t="shared" si="22"/>
        <v>-14.999999999999984</v>
      </c>
      <c r="B117" s="3">
        <f t="shared" si="23"/>
        <v>14.999999999999996</v>
      </c>
      <c r="C117" s="1">
        <f t="shared" si="24"/>
        <v>31.30434782608696</v>
      </c>
      <c r="D117" s="6">
        <f t="shared" si="25"/>
        <v>42.35294117647059</v>
      </c>
      <c r="E117" s="78">
        <v>36</v>
      </c>
      <c r="F117" s="134"/>
      <c r="G117" s="40"/>
      <c r="H117" s="65"/>
      <c r="I117" s="40"/>
      <c r="J117" s="134"/>
      <c r="K117" s="78">
        <v>36</v>
      </c>
      <c r="L117" s="1">
        <f t="shared" si="26"/>
        <v>31.30434782608696</v>
      </c>
      <c r="M117" s="6">
        <f t="shared" si="29"/>
        <v>42.35294117647059</v>
      </c>
      <c r="N117" s="1">
        <f t="shared" si="30"/>
        <v>-14.999999999999984</v>
      </c>
      <c r="O117" s="3">
        <f t="shared" si="31"/>
        <v>14.999999999999996</v>
      </c>
      <c r="P117" s="30"/>
    </row>
    <row r="118" spans="1:16" ht="12.75">
      <c r="A118" s="1">
        <f t="shared" si="22"/>
        <v>-14.999999999999986</v>
      </c>
      <c r="B118" s="3">
        <f t="shared" si="23"/>
        <v>15.000000000000007</v>
      </c>
      <c r="C118" s="1">
        <f t="shared" si="24"/>
        <v>30.434782608695656</v>
      </c>
      <c r="D118" s="6">
        <f t="shared" si="25"/>
        <v>41.1764705882353</v>
      </c>
      <c r="E118" s="78">
        <v>35</v>
      </c>
      <c r="F118" s="134"/>
      <c r="G118" s="40"/>
      <c r="H118" s="65"/>
      <c r="I118" s="40"/>
      <c r="J118" s="134"/>
      <c r="K118" s="78">
        <v>35</v>
      </c>
      <c r="L118" s="1">
        <f t="shared" si="26"/>
        <v>30.434782608695656</v>
      </c>
      <c r="M118" s="6">
        <f t="shared" si="29"/>
        <v>41.1764705882353</v>
      </c>
      <c r="N118" s="1">
        <f t="shared" si="30"/>
        <v>-14.999999999999986</v>
      </c>
      <c r="O118" s="3">
        <f t="shared" si="31"/>
        <v>15.000000000000007</v>
      </c>
      <c r="P118" s="30"/>
    </row>
    <row r="119" spans="1:16" ht="12.75">
      <c r="A119" s="1">
        <f t="shared" si="22"/>
        <v>-14.999999999999988</v>
      </c>
      <c r="B119" s="3">
        <f t="shared" si="23"/>
        <v>15</v>
      </c>
      <c r="C119" s="1">
        <f t="shared" si="24"/>
        <v>29.56521739130435</v>
      </c>
      <c r="D119" s="6">
        <f t="shared" si="25"/>
        <v>40</v>
      </c>
      <c r="E119" s="78">
        <v>34</v>
      </c>
      <c r="F119" s="134"/>
      <c r="G119" s="40"/>
      <c r="H119" s="65"/>
      <c r="I119" s="40"/>
      <c r="J119" s="134"/>
      <c r="K119" s="78">
        <v>34</v>
      </c>
      <c r="L119" s="1">
        <f t="shared" si="26"/>
        <v>29.56521739130435</v>
      </c>
      <c r="M119" s="6">
        <f t="shared" si="29"/>
        <v>40</v>
      </c>
      <c r="N119" s="1">
        <f t="shared" si="30"/>
        <v>-14.999999999999988</v>
      </c>
      <c r="O119" s="3">
        <f t="shared" si="31"/>
        <v>15</v>
      </c>
      <c r="P119" s="30"/>
    </row>
    <row r="120" spans="1:16" ht="12.75">
      <c r="A120" s="1">
        <f t="shared" si="22"/>
        <v>-14.999999999999988</v>
      </c>
      <c r="B120" s="3">
        <f t="shared" si="23"/>
        <v>15.000000000000007</v>
      </c>
      <c r="C120" s="1">
        <f t="shared" si="24"/>
        <v>28.695652173913047</v>
      </c>
      <c r="D120" s="6">
        <f t="shared" si="25"/>
        <v>38.82352941176471</v>
      </c>
      <c r="E120" s="78">
        <v>33</v>
      </c>
      <c r="F120" s="134"/>
      <c r="G120" s="40"/>
      <c r="H120" s="65"/>
      <c r="I120" s="40"/>
      <c r="J120" s="134"/>
      <c r="K120" s="78">
        <v>33</v>
      </c>
      <c r="L120" s="1">
        <f t="shared" si="26"/>
        <v>28.695652173913047</v>
      </c>
      <c r="M120" s="6">
        <f t="shared" si="29"/>
        <v>38.82352941176471</v>
      </c>
      <c r="N120" s="1">
        <f t="shared" si="30"/>
        <v>-14.999999999999988</v>
      </c>
      <c r="O120" s="3">
        <f t="shared" si="31"/>
        <v>15.000000000000007</v>
      </c>
      <c r="P120" s="30"/>
    </row>
    <row r="121" spans="1:16" ht="12.75">
      <c r="A121" s="1">
        <f t="shared" si="22"/>
        <v>-14.999999999999988</v>
      </c>
      <c r="B121" s="3">
        <f t="shared" si="23"/>
        <v>15.000000000000004</v>
      </c>
      <c r="C121" s="1">
        <f t="shared" si="24"/>
        <v>27.826086956521742</v>
      </c>
      <c r="D121" s="6">
        <f t="shared" si="25"/>
        <v>37.64705882352941</v>
      </c>
      <c r="E121" s="78">
        <v>32</v>
      </c>
      <c r="F121" s="134"/>
      <c r="G121" s="40"/>
      <c r="H121" s="65"/>
      <c r="I121" s="40"/>
      <c r="J121" s="134"/>
      <c r="K121" s="78">
        <v>32</v>
      </c>
      <c r="L121" s="1">
        <f t="shared" si="26"/>
        <v>27.826086956521742</v>
      </c>
      <c r="M121" s="6">
        <f t="shared" si="29"/>
        <v>37.64705882352941</v>
      </c>
      <c r="N121" s="1">
        <f t="shared" si="30"/>
        <v>-14.999999999999988</v>
      </c>
      <c r="O121" s="3">
        <f t="shared" si="31"/>
        <v>15.000000000000004</v>
      </c>
      <c r="P121" s="30"/>
    </row>
    <row r="122" spans="1:16" ht="12.75">
      <c r="A122" s="1">
        <f t="shared" si="22"/>
        <v>-14.99999999999999</v>
      </c>
      <c r="B122" s="3">
        <f t="shared" si="23"/>
        <v>14.999999999999996</v>
      </c>
      <c r="C122" s="1">
        <f t="shared" si="24"/>
        <v>26.956521739130437</v>
      </c>
      <c r="D122" s="6">
        <f t="shared" si="25"/>
        <v>36.470588235294116</v>
      </c>
      <c r="E122" s="78">
        <v>31</v>
      </c>
      <c r="F122" s="134"/>
      <c r="G122" s="40"/>
      <c r="H122" s="65"/>
      <c r="I122" s="40"/>
      <c r="J122" s="134"/>
      <c r="K122" s="78">
        <v>31</v>
      </c>
      <c r="L122" s="1">
        <f t="shared" si="26"/>
        <v>26.956521739130437</v>
      </c>
      <c r="M122" s="6">
        <f t="shared" si="29"/>
        <v>36.470588235294116</v>
      </c>
      <c r="N122" s="1">
        <f t="shared" si="30"/>
        <v>-14.99999999999999</v>
      </c>
      <c r="O122" s="3">
        <f t="shared" si="31"/>
        <v>14.999999999999996</v>
      </c>
      <c r="P122" s="30"/>
    </row>
    <row r="123" spans="1:16" ht="12.75">
      <c r="A123" s="1">
        <f t="shared" si="22"/>
        <v>-14.999999999999991</v>
      </c>
      <c r="B123" s="3">
        <f t="shared" si="23"/>
        <v>15.000000000000007</v>
      </c>
      <c r="C123" s="1">
        <f t="shared" si="24"/>
        <v>26.086956521739133</v>
      </c>
      <c r="D123" s="6">
        <f t="shared" si="25"/>
        <v>35.294117647058826</v>
      </c>
      <c r="E123" s="78">
        <v>30</v>
      </c>
      <c r="F123" s="134"/>
      <c r="G123" s="40"/>
      <c r="H123" s="65"/>
      <c r="I123" s="40"/>
      <c r="J123" s="134"/>
      <c r="K123" s="78">
        <v>30</v>
      </c>
      <c r="L123" s="1">
        <f t="shared" si="26"/>
        <v>26.086956521739133</v>
      </c>
      <c r="M123" s="6">
        <f t="shared" si="29"/>
        <v>35.294117647058826</v>
      </c>
      <c r="N123" s="1">
        <f t="shared" si="30"/>
        <v>-14.999999999999991</v>
      </c>
      <c r="O123" s="3">
        <f t="shared" si="31"/>
        <v>15.000000000000007</v>
      </c>
      <c r="P123" s="30"/>
    </row>
  </sheetData>
  <mergeCells count="30">
    <mergeCell ref="N65:O65"/>
    <mergeCell ref="N88:O88"/>
    <mergeCell ref="G72:G103"/>
    <mergeCell ref="N1:O1"/>
    <mergeCell ref="N3:O3"/>
    <mergeCell ref="J19:J21"/>
    <mergeCell ref="K1:K2"/>
    <mergeCell ref="L1:L2"/>
    <mergeCell ref="M1:M2"/>
    <mergeCell ref="J27:J28"/>
    <mergeCell ref="A88:B88"/>
    <mergeCell ref="F47:F71"/>
    <mergeCell ref="F72:F91"/>
    <mergeCell ref="A1:B1"/>
    <mergeCell ref="C1:C2"/>
    <mergeCell ref="D1:D2"/>
    <mergeCell ref="F27:F29"/>
    <mergeCell ref="A3:B3"/>
    <mergeCell ref="E1:E2"/>
    <mergeCell ref="A65:B65"/>
    <mergeCell ref="F108:F123"/>
    <mergeCell ref="F39:F40"/>
    <mergeCell ref="J94:J123"/>
    <mergeCell ref="I49:I82"/>
    <mergeCell ref="F92:F103"/>
    <mergeCell ref="F104:F107"/>
    <mergeCell ref="J73:J82"/>
    <mergeCell ref="J83:J93"/>
    <mergeCell ref="J37:J48"/>
    <mergeCell ref="J50:J7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7" sqref="F37"/>
    </sheetView>
  </sheetViews>
  <sheetFormatPr defaultColWidth="11.421875" defaultRowHeight="12.75"/>
  <cols>
    <col min="1" max="1" width="3.28125" style="0" bestFit="1" customWidth="1"/>
    <col min="2" max="2" width="14.8515625" style="83" customWidth="1"/>
    <col min="3" max="3" width="8.421875" style="88" bestFit="1" customWidth="1"/>
    <col min="4" max="4" width="16.28125" style="83" customWidth="1"/>
    <col min="5" max="5" width="7.8515625" style="88" bestFit="1" customWidth="1"/>
    <col min="6" max="6" width="15.8515625" style="83" customWidth="1"/>
    <col min="8" max="8" width="12.57421875" style="0" customWidth="1"/>
    <col min="9" max="9" width="11.421875" style="90" customWidth="1"/>
  </cols>
  <sheetData>
    <row r="1" spans="2:9" ht="12.75">
      <c r="B1" s="96" t="s">
        <v>24</v>
      </c>
      <c r="C1" s="89" t="s">
        <v>25</v>
      </c>
      <c r="D1" s="86" t="s">
        <v>28</v>
      </c>
      <c r="E1" s="89" t="s">
        <v>25</v>
      </c>
      <c r="F1" s="84" t="s">
        <v>26</v>
      </c>
      <c r="H1" s="104" t="s">
        <v>30</v>
      </c>
      <c r="I1" s="98"/>
    </row>
    <row r="2" spans="2:9" ht="12.75">
      <c r="B2" s="97" t="s">
        <v>9</v>
      </c>
      <c r="D2" s="87" t="s">
        <v>27</v>
      </c>
      <c r="F2" s="85" t="s">
        <v>27</v>
      </c>
      <c r="H2" s="99" t="s">
        <v>32</v>
      </c>
      <c r="I2" s="100">
        <f>COUNTIF(C:C,"&gt;0")</f>
        <v>37</v>
      </c>
    </row>
    <row r="3" spans="1:9" ht="12.75">
      <c r="A3" s="180" t="s">
        <v>60</v>
      </c>
      <c r="B3" s="83">
        <v>43</v>
      </c>
      <c r="C3" s="88">
        <f aca="true" t="shared" si="0" ref="C3:C39">D3/B3</f>
        <v>1.4883720930232558</v>
      </c>
      <c r="D3" s="83">
        <v>64</v>
      </c>
      <c r="H3" s="86" t="s">
        <v>29</v>
      </c>
      <c r="I3" s="98">
        <f>SUM(C:C)/COUNTIF(C:C,"&gt;0")</f>
        <v>1.3631074089081263</v>
      </c>
    </row>
    <row r="4" spans="1:8" ht="12.75">
      <c r="A4" s="181"/>
      <c r="B4" s="83">
        <v>61</v>
      </c>
      <c r="C4" s="88">
        <f t="shared" si="0"/>
        <v>1.4918032786885247</v>
      </c>
      <c r="D4" s="83">
        <v>91</v>
      </c>
      <c r="H4" s="83"/>
    </row>
    <row r="5" spans="1:9" ht="12.75">
      <c r="A5" s="181"/>
      <c r="B5" s="83">
        <v>57</v>
      </c>
      <c r="C5" s="88">
        <f t="shared" si="0"/>
        <v>1.368421052631579</v>
      </c>
      <c r="D5" s="83">
        <v>78</v>
      </c>
      <c r="H5" s="105" t="s">
        <v>31</v>
      </c>
      <c r="I5" s="101"/>
    </row>
    <row r="6" spans="1:9" ht="12.75">
      <c r="A6" s="181"/>
      <c r="B6" s="83">
        <v>166</v>
      </c>
      <c r="C6" s="88">
        <f t="shared" si="0"/>
        <v>1.4759036144578312</v>
      </c>
      <c r="D6" s="83">
        <v>245</v>
      </c>
      <c r="H6" s="102" t="s">
        <v>32</v>
      </c>
      <c r="I6" s="103">
        <f>COUNTIF(E:E,"&gt;0")</f>
        <v>13</v>
      </c>
    </row>
    <row r="7" spans="1:9" ht="12.75">
      <c r="A7" s="181"/>
      <c r="B7" s="83">
        <v>122</v>
      </c>
      <c r="C7" s="88">
        <f t="shared" si="0"/>
        <v>1.2704918032786885</v>
      </c>
      <c r="D7" s="83">
        <v>155</v>
      </c>
      <c r="H7" s="84" t="s">
        <v>29</v>
      </c>
      <c r="I7" s="101">
        <f>SUM(E:E)/COUNTIF(E:E,"&gt;0")</f>
        <v>1.4368746246982884</v>
      </c>
    </row>
    <row r="8" spans="1:4" ht="12.75">
      <c r="A8" s="181"/>
      <c r="B8" s="83">
        <v>69</v>
      </c>
      <c r="C8" s="88">
        <f t="shared" si="0"/>
        <v>1.1884057971014492</v>
      </c>
      <c r="D8" s="83">
        <v>82</v>
      </c>
    </row>
    <row r="9" spans="1:4" ht="12.75">
      <c r="A9" s="181"/>
      <c r="B9" s="83">
        <v>31</v>
      </c>
      <c r="C9" s="88">
        <f t="shared" si="0"/>
        <v>1.2903225806451613</v>
      </c>
      <c r="D9" s="83">
        <v>40</v>
      </c>
    </row>
    <row r="10" spans="1:4" ht="12.75">
      <c r="A10" s="181"/>
      <c r="B10" s="83">
        <v>85</v>
      </c>
      <c r="C10" s="88">
        <f t="shared" si="0"/>
        <v>1.411764705882353</v>
      </c>
      <c r="D10" s="83">
        <v>120</v>
      </c>
    </row>
    <row r="11" spans="1:4" ht="12.75">
      <c r="A11" s="181"/>
      <c r="B11" s="83">
        <v>59</v>
      </c>
      <c r="C11" s="88">
        <f t="shared" si="0"/>
        <v>1.2372881355932204</v>
      </c>
      <c r="D11" s="83">
        <v>73</v>
      </c>
    </row>
    <row r="12" spans="1:4" ht="12.75">
      <c r="A12" s="181"/>
      <c r="B12" s="83">
        <v>204</v>
      </c>
      <c r="C12" s="88">
        <f t="shared" si="0"/>
        <v>1.4264705882352942</v>
      </c>
      <c r="D12" s="83">
        <v>291</v>
      </c>
    </row>
    <row r="13" spans="1:4" ht="12.75">
      <c r="A13" s="181"/>
      <c r="B13" s="83">
        <v>305</v>
      </c>
      <c r="C13" s="88">
        <f t="shared" si="0"/>
        <v>1.3245901639344262</v>
      </c>
      <c r="D13" s="83">
        <v>404</v>
      </c>
    </row>
    <row r="14" spans="1:4" ht="12.75">
      <c r="A14" s="181"/>
      <c r="B14" s="83">
        <v>146</v>
      </c>
      <c r="C14" s="88">
        <f t="shared" si="0"/>
        <v>1.2876712328767124</v>
      </c>
      <c r="D14" s="83">
        <v>188</v>
      </c>
    </row>
    <row r="15" spans="1:4" ht="12.75">
      <c r="A15" s="181"/>
      <c r="B15" s="83">
        <v>55</v>
      </c>
      <c r="C15" s="88">
        <f t="shared" si="0"/>
        <v>1.4545454545454546</v>
      </c>
      <c r="D15" s="83">
        <v>80</v>
      </c>
    </row>
    <row r="16" spans="1:4" ht="12.75">
      <c r="A16" s="181"/>
      <c r="B16" s="83">
        <v>136</v>
      </c>
      <c r="C16" s="88">
        <f t="shared" si="0"/>
        <v>1.5147058823529411</v>
      </c>
      <c r="D16" s="83">
        <v>206</v>
      </c>
    </row>
    <row r="17" spans="1:4" ht="12.75">
      <c r="A17" s="181"/>
      <c r="B17" s="83">
        <v>331</v>
      </c>
      <c r="C17" s="88">
        <f t="shared" si="0"/>
        <v>1.1117824773413898</v>
      </c>
      <c r="D17" s="83">
        <v>368</v>
      </c>
    </row>
    <row r="18" spans="1:4" ht="12.75">
      <c r="A18" s="181"/>
      <c r="B18" s="83">
        <v>99</v>
      </c>
      <c r="C18" s="88">
        <f t="shared" si="0"/>
        <v>1.4545454545454546</v>
      </c>
      <c r="D18" s="83">
        <v>144</v>
      </c>
    </row>
    <row r="19" spans="1:4" ht="12.75">
      <c r="A19" s="181"/>
      <c r="B19" s="83">
        <v>177</v>
      </c>
      <c r="C19" s="88">
        <f t="shared" si="0"/>
        <v>1.6440677966101696</v>
      </c>
      <c r="D19" s="83">
        <v>291</v>
      </c>
    </row>
    <row r="20" spans="1:4" ht="12.75">
      <c r="A20" s="181"/>
      <c r="B20" s="83">
        <v>73</v>
      </c>
      <c r="C20" s="88">
        <f t="shared" si="0"/>
        <v>1.3835616438356164</v>
      </c>
      <c r="D20" s="83">
        <v>101</v>
      </c>
    </row>
    <row r="21" spans="1:4" ht="12.75">
      <c r="A21" s="181"/>
      <c r="B21" s="83">
        <v>87</v>
      </c>
      <c r="C21" s="88">
        <f t="shared" si="0"/>
        <v>1.4252873563218391</v>
      </c>
      <c r="D21" s="83">
        <v>124</v>
      </c>
    </row>
    <row r="22" spans="1:4" ht="12.75">
      <c r="A22" s="181"/>
      <c r="B22" s="83">
        <v>96</v>
      </c>
      <c r="C22" s="88">
        <f t="shared" si="0"/>
        <v>1.2708333333333333</v>
      </c>
      <c r="D22" s="83">
        <v>122</v>
      </c>
    </row>
    <row r="23" spans="1:4" ht="12.75">
      <c r="A23" s="181"/>
      <c r="B23" s="83">
        <v>73</v>
      </c>
      <c r="C23" s="88">
        <f t="shared" si="0"/>
        <v>1.356164383561644</v>
      </c>
      <c r="D23" s="83">
        <v>99</v>
      </c>
    </row>
    <row r="24" spans="1:4" ht="12.75">
      <c r="A24" s="181"/>
      <c r="B24" s="83">
        <v>42</v>
      </c>
      <c r="C24" s="88">
        <f t="shared" si="0"/>
        <v>1.4285714285714286</v>
      </c>
      <c r="D24" s="83">
        <v>60</v>
      </c>
    </row>
    <row r="25" spans="1:4" ht="12.75">
      <c r="A25" s="181"/>
      <c r="B25" s="83">
        <v>63</v>
      </c>
      <c r="C25" s="88">
        <f t="shared" si="0"/>
        <v>1.2380952380952381</v>
      </c>
      <c r="D25" s="83">
        <v>78</v>
      </c>
    </row>
    <row r="26" spans="1:4" ht="12.75">
      <c r="A26" s="181"/>
      <c r="B26" s="83">
        <v>82</v>
      </c>
      <c r="C26" s="88">
        <f t="shared" si="0"/>
        <v>1.451219512195122</v>
      </c>
      <c r="D26" s="83">
        <v>119</v>
      </c>
    </row>
    <row r="27" spans="1:4" ht="12.75">
      <c r="A27" s="181"/>
      <c r="B27" s="83">
        <v>95</v>
      </c>
      <c r="C27" s="88">
        <f t="shared" si="0"/>
        <v>1.263157894736842</v>
      </c>
      <c r="D27" s="83">
        <v>120</v>
      </c>
    </row>
    <row r="28" spans="1:4" ht="12.75">
      <c r="A28" s="181"/>
      <c r="B28" s="83">
        <v>123</v>
      </c>
      <c r="C28" s="88">
        <f t="shared" si="0"/>
        <v>1.4552845528455285</v>
      </c>
      <c r="D28" s="83">
        <v>179</v>
      </c>
    </row>
    <row r="29" spans="1:4" ht="12.75">
      <c r="A29" s="181"/>
      <c r="B29" s="83">
        <v>54</v>
      </c>
      <c r="C29" s="88">
        <f t="shared" si="0"/>
        <v>1.3703703703703705</v>
      </c>
      <c r="D29" s="83">
        <v>74</v>
      </c>
    </row>
    <row r="30" spans="1:4" ht="12.75">
      <c r="A30" s="181"/>
      <c r="B30" s="83">
        <v>100</v>
      </c>
      <c r="C30" s="88">
        <f t="shared" si="0"/>
        <v>1.41</v>
      </c>
      <c r="D30" s="83">
        <v>141</v>
      </c>
    </row>
    <row r="31" spans="1:4" ht="12.75">
      <c r="A31" s="181"/>
      <c r="B31" s="83">
        <v>148</v>
      </c>
      <c r="C31" s="88">
        <f t="shared" si="0"/>
        <v>1.3716216216216217</v>
      </c>
      <c r="D31" s="83">
        <v>203</v>
      </c>
    </row>
    <row r="32" spans="1:4" ht="12.75">
      <c r="A32" s="181"/>
      <c r="B32" s="83">
        <v>49</v>
      </c>
      <c r="C32" s="88">
        <f t="shared" si="0"/>
        <v>1.4081632653061225</v>
      </c>
      <c r="D32" s="83">
        <v>69</v>
      </c>
    </row>
    <row r="33" spans="1:4" ht="12.75">
      <c r="A33" s="181"/>
      <c r="B33" s="83">
        <v>56</v>
      </c>
      <c r="C33" s="88">
        <f t="shared" si="0"/>
        <v>1.4107142857142858</v>
      </c>
      <c r="D33" s="83">
        <v>79</v>
      </c>
    </row>
    <row r="34" spans="1:4" ht="12.75">
      <c r="A34" s="181"/>
      <c r="B34" s="83">
        <v>140</v>
      </c>
      <c r="C34" s="88">
        <f t="shared" si="0"/>
        <v>1.3285714285714285</v>
      </c>
      <c r="D34" s="83">
        <v>186</v>
      </c>
    </row>
    <row r="35" spans="1:4" ht="12.75">
      <c r="A35" s="181"/>
      <c r="B35" s="83">
        <v>108</v>
      </c>
      <c r="C35" s="88">
        <f t="shared" si="0"/>
        <v>1.4074074074074074</v>
      </c>
      <c r="D35" s="83">
        <v>152</v>
      </c>
    </row>
    <row r="36" spans="1:4" ht="12.75">
      <c r="A36" s="181"/>
      <c r="B36" s="83">
        <v>192</v>
      </c>
      <c r="C36" s="88">
        <f t="shared" si="0"/>
        <v>1.1614583333333333</v>
      </c>
      <c r="D36" s="83">
        <v>223</v>
      </c>
    </row>
    <row r="37" spans="1:4" ht="12.75">
      <c r="A37" s="181"/>
      <c r="B37" s="83">
        <v>130</v>
      </c>
      <c r="C37" s="88">
        <f t="shared" si="0"/>
        <v>1.3153846153846154</v>
      </c>
      <c r="D37" s="83">
        <v>171</v>
      </c>
    </row>
    <row r="38" spans="1:4" ht="12.75">
      <c r="A38" s="181"/>
      <c r="B38" s="83">
        <v>115</v>
      </c>
      <c r="C38" s="88">
        <f t="shared" si="0"/>
        <v>1.3217391304347825</v>
      </c>
      <c r="D38" s="83">
        <v>152</v>
      </c>
    </row>
    <row r="39" spans="1:4" ht="12.75">
      <c r="A39" s="181"/>
      <c r="B39" s="83">
        <v>74</v>
      </c>
      <c r="C39" s="88">
        <f t="shared" si="0"/>
        <v>1.2162162162162162</v>
      </c>
      <c r="D39" s="83">
        <v>90</v>
      </c>
    </row>
    <row r="40" ht="12.75">
      <c r="A40" s="181"/>
    </row>
    <row r="41" ht="12.75">
      <c r="A41" s="181"/>
    </row>
    <row r="42" ht="12.75">
      <c r="A42" s="181"/>
    </row>
    <row r="43" ht="12.75">
      <c r="A43" s="181"/>
    </row>
    <row r="44" spans="1:9" s="130" customFormat="1" ht="12.75">
      <c r="A44" s="182"/>
      <c r="B44" s="128"/>
      <c r="C44" s="129"/>
      <c r="D44" s="128"/>
      <c r="E44" s="129"/>
      <c r="F44" s="128"/>
      <c r="I44" s="131"/>
    </row>
    <row r="45" spans="1:6" ht="12.75">
      <c r="A45" s="183" t="s">
        <v>61</v>
      </c>
      <c r="B45" s="83">
        <v>136</v>
      </c>
      <c r="E45" s="88">
        <f aca="true" t="shared" si="1" ref="E45:E57">F45/B45</f>
        <v>1.4338235294117647</v>
      </c>
      <c r="F45" s="83">
        <v>195</v>
      </c>
    </row>
    <row r="46" spans="1:6" ht="12.75">
      <c r="A46" s="184"/>
      <c r="B46" s="83">
        <v>65</v>
      </c>
      <c r="E46" s="88">
        <f t="shared" si="1"/>
        <v>1.4461538461538461</v>
      </c>
      <c r="F46" s="83">
        <v>94</v>
      </c>
    </row>
    <row r="47" spans="1:6" ht="12.75">
      <c r="A47" s="184"/>
      <c r="B47" s="83">
        <v>38</v>
      </c>
      <c r="E47" s="88">
        <f t="shared" si="1"/>
        <v>1.2894736842105263</v>
      </c>
      <c r="F47" s="83">
        <v>49</v>
      </c>
    </row>
    <row r="48" spans="1:6" ht="12.75">
      <c r="A48" s="184"/>
      <c r="B48" s="83">
        <v>85</v>
      </c>
      <c r="E48" s="88">
        <f t="shared" si="1"/>
        <v>1.4588235294117646</v>
      </c>
      <c r="F48" s="83">
        <v>124</v>
      </c>
    </row>
    <row r="49" spans="1:6" ht="12.75">
      <c r="A49" s="184"/>
      <c r="B49" s="83">
        <v>251</v>
      </c>
      <c r="E49" s="88">
        <f t="shared" si="1"/>
        <v>1.247011952191235</v>
      </c>
      <c r="F49" s="83">
        <v>313</v>
      </c>
    </row>
    <row r="50" spans="1:6" ht="12.75">
      <c r="A50" s="184"/>
      <c r="B50" s="83">
        <v>171</v>
      </c>
      <c r="E50" s="88">
        <f t="shared" si="1"/>
        <v>1.4269005847953216</v>
      </c>
      <c r="F50" s="83">
        <v>244</v>
      </c>
    </row>
    <row r="51" spans="1:6" ht="12.75">
      <c r="A51" s="184"/>
      <c r="B51" s="83">
        <v>207</v>
      </c>
      <c r="E51" s="88">
        <f t="shared" si="1"/>
        <v>1.3043478260869565</v>
      </c>
      <c r="F51" s="83">
        <v>270</v>
      </c>
    </row>
    <row r="52" spans="1:6" ht="12.75">
      <c r="A52" s="184"/>
      <c r="B52" s="83">
        <v>46</v>
      </c>
      <c r="E52" s="88">
        <f t="shared" si="1"/>
        <v>1.5217391304347827</v>
      </c>
      <c r="F52" s="83">
        <v>70</v>
      </c>
    </row>
    <row r="53" spans="1:6" ht="12.75">
      <c r="A53" s="184"/>
      <c r="B53" s="83">
        <v>183</v>
      </c>
      <c r="E53" s="88">
        <f t="shared" si="1"/>
        <v>1.4754098360655739</v>
      </c>
      <c r="F53" s="83">
        <v>270</v>
      </c>
    </row>
    <row r="54" spans="1:6" ht="12.75">
      <c r="A54" s="184"/>
      <c r="B54" s="83">
        <v>97</v>
      </c>
      <c r="E54" s="88">
        <f t="shared" si="1"/>
        <v>1.0618556701030928</v>
      </c>
      <c r="F54" s="83">
        <v>103</v>
      </c>
    </row>
    <row r="55" spans="1:6" ht="12.75">
      <c r="A55" s="184"/>
      <c r="B55" s="83">
        <v>119</v>
      </c>
      <c r="E55" s="88">
        <f t="shared" si="1"/>
        <v>1.6890756302521008</v>
      </c>
      <c r="F55" s="83">
        <v>201</v>
      </c>
    </row>
    <row r="56" spans="1:6" ht="12.75">
      <c r="A56" s="184"/>
      <c r="B56" s="83">
        <v>85</v>
      </c>
      <c r="E56" s="88">
        <f t="shared" si="1"/>
        <v>1.4705882352941178</v>
      </c>
      <c r="F56" s="83">
        <v>125</v>
      </c>
    </row>
    <row r="57" spans="1:6" ht="12.75">
      <c r="A57" s="184"/>
      <c r="B57" s="83">
        <v>48</v>
      </c>
      <c r="E57" s="88">
        <f t="shared" si="1"/>
        <v>1.8541666666666667</v>
      </c>
      <c r="F57" s="83">
        <v>89</v>
      </c>
    </row>
    <row r="58" ht="12.75">
      <c r="A58" s="185"/>
    </row>
  </sheetData>
  <mergeCells count="2">
    <mergeCell ref="A3:A44"/>
    <mergeCell ref="A45:A5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cp:keywords/>
  <dc:description/>
  <cp:lastModifiedBy>Iris</cp:lastModifiedBy>
  <dcterms:created xsi:type="dcterms:W3CDTF">2010-02-07T09:09:32Z</dcterms:created>
  <dcterms:modified xsi:type="dcterms:W3CDTF">2010-08-22T12:44:32Z</dcterms:modified>
  <cp:category/>
  <cp:version/>
  <cp:contentType/>
  <cp:contentStatus/>
</cp:coreProperties>
</file>